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885" windowWidth="19320" windowHeight="6285" activeTab="0"/>
  </bookViews>
  <sheets>
    <sheet name="Rekapitulace stavby" sheetId="1" r:id="rId1"/>
    <sheet name="010 - Kanalizace" sheetId="2" r:id="rId2"/>
    <sheet name="020 - Vodovod" sheetId="3" r:id="rId3"/>
    <sheet name="030 - Plynovod" sheetId="4" r:id="rId4"/>
  </sheets>
  <definedNames>
    <definedName name="_xlnm._FilterDatabase" localSheetId="1" hidden="1">'010 - Kanalizace'!$C$122:$K$153</definedName>
    <definedName name="_xlnm._FilterDatabase" localSheetId="2" hidden="1">'020 - Vodovod'!$C$125:$K$187</definedName>
    <definedName name="_xlnm._FilterDatabase" localSheetId="3" hidden="1">'030 - Plynovod'!$C$124:$K$169</definedName>
    <definedName name="_xlnm.Print_Titles" localSheetId="1">'010 - Kanalizace'!$122:$122</definedName>
    <definedName name="_xlnm.Print_Titles" localSheetId="2">'020 - Vodovod'!$125:$125</definedName>
    <definedName name="_xlnm.Print_Titles" localSheetId="3">'030 - Plynovod'!$124:$124</definedName>
    <definedName name="_xlnm.Print_Titles" localSheetId="0">'Rekapitulace stavby'!$92:$92</definedName>
    <definedName name="_xlnm.Print_Area" localSheetId="1">'010 - Kanalizace'!$C$4:$J$76,'010 - Kanalizace'!$C$82:$J$104,'010 - Kanalizace'!$C$110:$K$153</definedName>
    <definedName name="_xlnm.Print_Area" localSheetId="2">'020 - Vodovod'!$C$4:$J$76,'020 - Vodovod'!$C$82:$J$107,'020 - Vodovod'!$C$113:$K$187</definedName>
    <definedName name="_xlnm.Print_Area" localSheetId="3">'030 - Plynovod'!$C$4:$J$76,'030 - Plynovod'!$C$82:$J$106,'030 - Plynovod'!$C$112:$K$169</definedName>
    <definedName name="_xlnm.Print_Area" localSheetId="0">'Rekapitulace stavby'!$D$4:$AO$76,'Rekapitulace stavby'!$C$82:$AQ$98</definedName>
  </definedNames>
  <calcPr fullCalcOnLoad="1"/>
</workbook>
</file>

<file path=xl/sharedStrings.xml><?xml version="1.0" encoding="utf-8"?>
<sst xmlns="http://schemas.openxmlformats.org/spreadsheetml/2006/main" count="929" uniqueCount="285">
  <si>
    <t>Export Komplet</t>
  </si>
  <si>
    <t/>
  </si>
  <si>
    <t>2.0</t>
  </si>
  <si>
    <t>&gt;&gt;  skryté sloupce  &lt;&lt;</t>
  </si>
  <si>
    <t>1</t>
  </si>
  <si>
    <t>REKAPITULACE STAVBY</t>
  </si>
  <si>
    <t>v ---  níže se nacházejí doplnkové a pomocné údaje k sestavám  --- v</t>
  </si>
  <si>
    <t>Kód:</t>
  </si>
  <si>
    <t>4026</t>
  </si>
  <si>
    <t>Stavba:</t>
  </si>
  <si>
    <t>ZTV pro tři rodinné domky ve Střelských Hošticích</t>
  </si>
  <si>
    <t>KSO:</t>
  </si>
  <si>
    <t>CC-CZ:</t>
  </si>
  <si>
    <t>Místo:</t>
  </si>
  <si>
    <t>Střelské Hoštice</t>
  </si>
  <si>
    <t>Datum:</t>
  </si>
  <si>
    <t>Zadavatel:</t>
  </si>
  <si>
    <t>IČ:</t>
  </si>
  <si>
    <t>DIČ:</t>
  </si>
  <si>
    <t>Zhotovitel:</t>
  </si>
  <si>
    <t>Projektant: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</si>
  <si>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</si>
  <si>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</si>
  <si>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</si>
  <si>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</si>
  <si>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</si>
  <si>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</si>
  <si>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</si>
  <si>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</si>
  <si>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</si>
  <si>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</si>
  <si>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</si>
  <si>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</si>
  <si>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</si>
  <si>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</si>
  <si>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</si>
  <si>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</si>
  <si>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</si>
  <si>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</si>
  <si>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</si>
  <si>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</si>
  <si>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</si>
  <si>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</si>
  <si>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</si>
  <si>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</si>
  <si>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</si>
  <si>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</si>
  <si>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</si>
  <si>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</si>
  <si>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</si>
  <si>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</si>
  <si>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</si>
  <si>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</si>
  <si>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</si>
  <si>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</si>
  <si>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</si>
  <si>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</si>
  <si>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</si>
  <si>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</si>
  <si>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</si>
  <si>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</si>
  <si>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</si>
  <si>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</si>
  <si>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/</t>
  </si>
  <si>
    <t>010</t>
  </si>
  <si>
    <t>Kanalizace</t>
  </si>
  <si>
    <t>STA</t>
  </si>
  <si>
    <t>2</t>
  </si>
  <si>
    <t>020</t>
  </si>
  <si>
    <t>Vodovod</t>
  </si>
  <si>
    <t>KRYCÍ LIST SOUPISU PRACÍ</t>
  </si>
  <si>
    <t>Objekt:</t>
  </si>
  <si>
    <t>010 - Kanalizace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</si>
  <si>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</si>
  <si>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</si>
  <si>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</si>
  <si>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</si>
  <si>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</si>
  <si>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1 - Zemní práce</t>
  </si>
  <si>
    <t xml:space="preserve">    4 - Vodorovné konstrukce</t>
  </si>
  <si>
    <t xml:space="preserve">    8 - Trubní vedení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</si>
  <si>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</si>
  <si>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</si>
  <si>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</si>
  <si>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</si>
  <si>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</si>
  <si>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</si>
  <si>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</si>
  <si>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</si>
  <si>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</si>
  <si>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Náklady soupisu celkem</t>
  </si>
  <si>
    <t>HSV</t>
  </si>
  <si>
    <t>Práce a dodávky HSV</t>
  </si>
  <si>
    <t>Zemní práce</t>
  </si>
  <si>
    <t>K</t>
  </si>
  <si>
    <t>119001422</t>
  </si>
  <si>
    <t>Dočasné zajištění kabelů a kabelových tratí z 6 volně ložených kabelů</t>
  </si>
  <si>
    <t>m</t>
  </si>
  <si>
    <t>4</t>
  </si>
  <si>
    <t>130001101</t>
  </si>
  <si>
    <t>Příplatek za ztížení vykopávky v blízkosti podzemního vedení</t>
  </si>
  <si>
    <t>m3</t>
  </si>
  <si>
    <t>3</t>
  </si>
  <si>
    <t>132301202</t>
  </si>
  <si>
    <t>Hloubení rýh š do 2000 mm v hornině tř. 4 objemu do 1000 m3</t>
  </si>
  <si>
    <t>5</t>
  </si>
  <si>
    <t>161101101</t>
  </si>
  <si>
    <t>Svislé přemístění výkopku z horniny tř. 1 až 4 hl výkopu do 2,5 m</t>
  </si>
  <si>
    <t>6</t>
  </si>
  <si>
    <t>162601102</t>
  </si>
  <si>
    <t>Vodorovné přemístění do 5000 m výkopku/sypaniny z horniny tř. 1 až 4</t>
  </si>
  <si>
    <t>171201201</t>
  </si>
  <si>
    <t>Uložení sypaniny na skládky</t>
  </si>
  <si>
    <t>8</t>
  </si>
  <si>
    <t>t</t>
  </si>
  <si>
    <t>9</t>
  </si>
  <si>
    <t>174101101</t>
  </si>
  <si>
    <t>Zásyp jam, šachet rýh nebo kolem objektů sypaninou se zhutněním</t>
  </si>
  <si>
    <t>Vodorovné konstrukce</t>
  </si>
  <si>
    <t>451573111</t>
  </si>
  <si>
    <t>Lože pod potrubí otevřený výkop ze štěrkopísku</t>
  </si>
  <si>
    <t>Trubní vedení</t>
  </si>
  <si>
    <t>871355231</t>
  </si>
  <si>
    <t>Kanalizační potrubí z tvrdého PVC jednovrstvé tuhost třídy SN10 DN 200</t>
  </si>
  <si>
    <t>871375231</t>
  </si>
  <si>
    <t>Kanalizační potrubí z tvrdého PVC jednovrstvé tuhost třídy SN10 DN 315</t>
  </si>
  <si>
    <t>877375221</t>
  </si>
  <si>
    <t>Montáž tvarovek z tvrdého PVC-systém KG nebo z polypropylenu-systém KG 2000 dvouosé DN 315</t>
  </si>
  <si>
    <t>kus</t>
  </si>
  <si>
    <t>M</t>
  </si>
  <si>
    <t>28611405</t>
  </si>
  <si>
    <t>odbočka kanalizační plastová s hrdlem KG 315/200/45°</t>
  </si>
  <si>
    <t>894411121</t>
  </si>
  <si>
    <t>Zřízení šachet kanalizačních z betonových dílců na potrubí DN nad 200 do 300 dno beton tř. C 25/30</t>
  </si>
  <si>
    <t>59224167</t>
  </si>
  <si>
    <t>skruž betonová přechodová 62,5/100x60x12 cm, stupadla poplastovaná</t>
  </si>
  <si>
    <t>59224130</t>
  </si>
  <si>
    <t>deska betonová přechodová pro tlak kola 5 kN 62,5x20x9 cm</t>
  </si>
  <si>
    <t>59224029</t>
  </si>
  <si>
    <t>dno betonové šachtové DN 300 betonový žlab i nástupnice   100 x 78,5 x 15 cm</t>
  </si>
  <si>
    <t>894811161</t>
  </si>
  <si>
    <t>Revizní šachta z PVC typ přímý, DN 400/200 tlak 40 t hl od 910 do 1280 mm</t>
  </si>
  <si>
    <t>899104112</t>
  </si>
  <si>
    <t>Osazení poklopů litinových nebo ocelových včetně rámů pro třídu zatížení D400, E600</t>
  </si>
  <si>
    <t>28661935</t>
  </si>
  <si>
    <t>poklop šachtový litinový dno DN 600 pro třídu zatížení D400</t>
  </si>
  <si>
    <t>998</t>
  </si>
  <si>
    <t>Přesun hmot</t>
  </si>
  <si>
    <t>998276101</t>
  </si>
  <si>
    <t>Přesun hmot pro trubní vedení z trub z plastických hmot otevřený výkop</t>
  </si>
  <si>
    <t>VRN</t>
  </si>
  <si>
    <t>Vedlejší rozpočtové náklady</t>
  </si>
  <si>
    <t>VRN3</t>
  </si>
  <si>
    <t>Zařízení staveniště</t>
  </si>
  <si>
    <t>030001000</t>
  </si>
  <si>
    <t>VRN-010</t>
  </si>
  <si>
    <t>Vytýčení inženýrských sítí</t>
  </si>
  <si>
    <t>kpl</t>
  </si>
  <si>
    <t>VRN-020</t>
  </si>
  <si>
    <t>020 - Vodovod</t>
  </si>
  <si>
    <t xml:space="preserve">    5 - Komunikace pozemní</t>
  </si>
  <si>
    <t xml:space="preserve">    9 - Ostatní konstrukce a práce, bourání</t>
  </si>
  <si>
    <t xml:space="preserve">    997 - Přesun sutě</t>
  </si>
  <si>
    <t>113107323</t>
  </si>
  <si>
    <t>Odstranění podkladu z kameniva drceného tl 300 mm strojně pl do 50 m2</t>
  </si>
  <si>
    <t>m2</t>
  </si>
  <si>
    <t>113107341</t>
  </si>
  <si>
    <t>Odstranění podkladu živičného tl 50 mm strojně pl do 50 m2</t>
  </si>
  <si>
    <t>119001401</t>
  </si>
  <si>
    <t>Dočasné zajištění potrubí ocelového nebo litinového DN do 200 mm</t>
  </si>
  <si>
    <t>132301101</t>
  </si>
  <si>
    <t>Hloubení rýh š do 600 mm v hornině tř. 4 objemu do 100 m3</t>
  </si>
  <si>
    <t>Komunikace pozemní</t>
  </si>
  <si>
    <t>564661111</t>
  </si>
  <si>
    <t>Podklad z kameniva hrubého drceného vel. 63-125 mm tl 200 mm</t>
  </si>
  <si>
    <t>564831111</t>
  </si>
  <si>
    <t>Podklad ze štěrkodrtě ŠD tl 100 mm</t>
  </si>
  <si>
    <t>572331111</t>
  </si>
  <si>
    <t>Vyspravení krytu komunikací po překopech plochy přes 15 m2 obalovaným kamenivem tl 50 mm</t>
  </si>
  <si>
    <t>857242122</t>
  </si>
  <si>
    <t>Montáž litinových tvarovek jednoosých přírubových otevřený výkop DN 80</t>
  </si>
  <si>
    <t>55251254</t>
  </si>
  <si>
    <t>koleno patkové 90° příruba/příruba PN 10-16 DN 90/příruba DN 80</t>
  </si>
  <si>
    <t>55251657</t>
  </si>
  <si>
    <t>příruba systémová 2000</t>
  </si>
  <si>
    <t>857244122</t>
  </si>
  <si>
    <t>Montáž litinových tvarovek odbočných přírubových otevřený výkop DN 80</t>
  </si>
  <si>
    <t>55251242</t>
  </si>
  <si>
    <t>tvarovka přírubová s přírubovou odbočkou DN 80</t>
  </si>
  <si>
    <t>871161141</t>
  </si>
  <si>
    <t>Montáž potrubí z PE100 SDR 11 otevřený výkop svařovaných na tupo D 32 x 3,0 mm</t>
  </si>
  <si>
    <t>28613595</t>
  </si>
  <si>
    <t>potrubí dvouvrstvé PE100 s 10% signalizační vrstvou SDR 11 32x3,0 dl 12m</t>
  </si>
  <si>
    <t>871241141</t>
  </si>
  <si>
    <t>Montáž potrubí z PE100 SDR 11 otevřený výkop svařovaných na tupo D 90 x 8,2 mm</t>
  </si>
  <si>
    <t>28613600</t>
  </si>
  <si>
    <t>potrubí dvouvrstvé PE100 s 10% signalizační vrstvou SDR 11 90x8,2 dl 12m</t>
  </si>
  <si>
    <t>891163111</t>
  </si>
  <si>
    <t>Montáž vodovodního ventilu hlavního pro přípojky DN 25</t>
  </si>
  <si>
    <t>422910575</t>
  </si>
  <si>
    <t>souprava zemní teleskopická  pro přípojky</t>
  </si>
  <si>
    <t>891241112</t>
  </si>
  <si>
    <t>Montáž vodovodních šoupátek otevřený výkop DN 80</t>
  </si>
  <si>
    <t>42221303</t>
  </si>
  <si>
    <t>šoupátko pitná voda litina DN 80  S 2000</t>
  </si>
  <si>
    <t>42291080</t>
  </si>
  <si>
    <t>souprava zemní pro šoupátka DN 100-150m Rd 2,0m</t>
  </si>
  <si>
    <t>891247111</t>
  </si>
  <si>
    <t>Montáž hydrantů podzemních DN 80</t>
  </si>
  <si>
    <t>42273591</t>
  </si>
  <si>
    <t>hydrant podzemní DN 80 PN 16 jednoduchý uzávěr krycí v 1500mm</t>
  </si>
  <si>
    <t>891249111</t>
  </si>
  <si>
    <t>Montáž navrtávacích pasů na potrubí z jakýchkoli trub DN 80</t>
  </si>
  <si>
    <t>42271412</t>
  </si>
  <si>
    <t>pás navrtávací z tvárné litiny DN 80mm, rozsah (88-99), odbočky 1",5/4",6/4",2"</t>
  </si>
  <si>
    <t>892233122</t>
  </si>
  <si>
    <t>Proplach a dezinfekce vodovodního potrubí DN od 40 do 70</t>
  </si>
  <si>
    <t>892241111</t>
  </si>
  <si>
    <t>Tlaková zkouška vodou potrubí do 80</t>
  </si>
  <si>
    <t>892273122</t>
  </si>
  <si>
    <t>Proplach a dezinfekce vodovodního potrubí DN od 80 do 125</t>
  </si>
  <si>
    <t>892372111</t>
  </si>
  <si>
    <t>Zabezpečení konců potrubí DN do 300 při tlakových zkouškách vodou</t>
  </si>
  <si>
    <t>899401111</t>
  </si>
  <si>
    <t>Osazení poklopů litinových ventilových</t>
  </si>
  <si>
    <t>42291402</t>
  </si>
  <si>
    <t>poklop litinový ventilový</t>
  </si>
  <si>
    <t>899401112</t>
  </si>
  <si>
    <t>Osazení poklopů litinových šoupátkových</t>
  </si>
  <si>
    <t>42291352</t>
  </si>
  <si>
    <t>poklop litinový šoupátkový pro zemní soupravy osazení do terénu a do vozovky</t>
  </si>
  <si>
    <t>899401113</t>
  </si>
  <si>
    <t>Osazení poklopů litinových hydrantových</t>
  </si>
  <si>
    <t>42291452</t>
  </si>
  <si>
    <t>poklop litinový hydrantový DN 80</t>
  </si>
  <si>
    <t>899721111</t>
  </si>
  <si>
    <t>Signalizační vodič DN do 150 mm na potrubí</t>
  </si>
  <si>
    <t>899722112</t>
  </si>
  <si>
    <t>Krytí potrubí z plastů výstražnou fólií z PVC 25 cm</t>
  </si>
  <si>
    <t>Ostatní konstrukce a práce, bourání</t>
  </si>
  <si>
    <t>919735111</t>
  </si>
  <si>
    <t>Řezání stávajícího živičného krytu hl do 50 mm</t>
  </si>
  <si>
    <t>997</t>
  </si>
  <si>
    <t>Přesun sutě</t>
  </si>
  <si>
    <t>997221551</t>
  </si>
  <si>
    <t>Vodorovná doprava suti ze sypkých materiálů do 1 km</t>
  </si>
  <si>
    <t>997221559</t>
  </si>
  <si>
    <t>Příplatek ZKD 1 km u vodorovné dopravy suti ze sypkých materiálů</t>
  </si>
  <si>
    <t>030 - Plynovod</t>
  </si>
  <si>
    <t>132301102</t>
  </si>
  <si>
    <t>Hloubení rýh š do 600 mm v hornině tř. 4 objemu přes 100 m3</t>
  </si>
  <si>
    <t>452311141</t>
  </si>
  <si>
    <t>Podkladní desky z betonu prostého tř. C 16/20 otevřený výkop</t>
  </si>
  <si>
    <t>452351101</t>
  </si>
  <si>
    <t>Bednění podkladních desek nebo bloků nebo sedlového lože otevřený výkop</t>
  </si>
  <si>
    <t>871211141</t>
  </si>
  <si>
    <t>Montáž potrubí z PE100 SDR 11 otevřený výkop svařovaných na tupo D 63 x 5,8 mm</t>
  </si>
  <si>
    <t>28613598</t>
  </si>
  <si>
    <t>potrubí dvouvrstvé PE100 s 10% signalizační vrstvou SDR 11 63x5,8 dl 12m</t>
  </si>
  <si>
    <t>Montáž navrtávacích pasů na potrubí z jakýchkoli trub do DN 80</t>
  </si>
  <si>
    <t>42271410</t>
  </si>
  <si>
    <t>pás navrtávací z tvárné litiny DN 50mm, rozsah (60-67), odbočky 1",5/4",6/4",2"</t>
  </si>
  <si>
    <t>8919-010</t>
  </si>
  <si>
    <t>Montáž HUP DN 25</t>
  </si>
  <si>
    <t>ks</t>
  </si>
  <si>
    <t>M-891-010</t>
  </si>
  <si>
    <t>kulový kohout páka  DN 25</t>
  </si>
  <si>
    <t>8919-020</t>
  </si>
  <si>
    <t>Montáž plynoměrné skříně</t>
  </si>
  <si>
    <t>M-891-020</t>
  </si>
  <si>
    <t>plynoměrná skříň - kompaktní pilíř APZ/PK-7</t>
  </si>
  <si>
    <t>8919-030</t>
  </si>
  <si>
    <t>Tlaková zkouška plynovodního poturbí</t>
  </si>
  <si>
    <t>00251844</t>
  </si>
  <si>
    <t>CZ00251844</t>
  </si>
  <si>
    <t>Obec Střelské Hoštice, Střelské Hoštice 83, 387 15 Střelské Hoštice</t>
  </si>
  <si>
    <t>Plynovod</t>
  </si>
  <si>
    <t>Geodetické zaměření</t>
  </si>
  <si>
    <t>030</t>
  </si>
  <si>
    <t>Podpis:</t>
  </si>
  <si>
    <t>Název:</t>
  </si>
  <si>
    <t>Adresa:</t>
  </si>
  <si>
    <t>IČO:</t>
  </si>
  <si>
    <t>Zástupce:</t>
  </si>
  <si>
    <t xml:space="preserve">Příloha č.4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</si>
</sst>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62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u val="single"/>
      <sz val="11"/>
      <color indexed="12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32" borderId="0" xfId="0" applyFont="1" applyFill="1" applyAlignment="1">
      <alignment vertical="center"/>
    </xf>
    <xf numFmtId="0" fontId="5" fillId="32" borderId="15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0" fontId="5" fillId="32" borderId="16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8" fillId="32" borderId="0" xfId="0" applyFont="1" applyFill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25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21" fillId="0" borderId="0" xfId="36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25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4" fontId="24" fillId="0" borderId="26" xfId="0" applyNumberFormat="1" applyFont="1" applyBorder="1" applyAlignment="1">
      <alignment vertical="center"/>
    </xf>
    <xf numFmtId="4" fontId="24" fillId="0" borderId="27" xfId="0" applyNumberFormat="1" applyFont="1" applyBorder="1" applyAlignment="1">
      <alignment vertical="center"/>
    </xf>
    <xf numFmtId="166" fontId="24" fillId="0" borderId="27" xfId="0" applyNumberFormat="1" applyFont="1" applyBorder="1" applyAlignment="1">
      <alignment vertical="center"/>
    </xf>
    <xf numFmtId="4" fontId="24" fillId="0" borderId="28" xfId="0" applyNumberFormat="1" applyFont="1" applyBorder="1" applyAlignment="1">
      <alignment vertical="center"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2" borderId="16" xfId="0" applyFont="1" applyFill="1" applyBorder="1" applyAlignment="1">
      <alignment horizontal="right" vertical="center"/>
    </xf>
    <xf numFmtId="4" fontId="5" fillId="3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18" fillId="32" borderId="0" xfId="0" applyFont="1" applyFill="1" applyAlignment="1">
      <alignment horizontal="left" vertical="center"/>
    </xf>
    <xf numFmtId="0" fontId="18" fillId="32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0" fontId="7" fillId="0" borderId="27" xfId="0" applyFont="1" applyBorder="1" applyAlignment="1">
      <alignment vertical="center"/>
    </xf>
    <xf numFmtId="4" fontId="7" fillId="0" borderId="27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27" xfId="0" applyFont="1" applyBorder="1" applyAlignment="1">
      <alignment horizontal="left" vertical="center"/>
    </xf>
    <xf numFmtId="0" fontId="8" fillId="0" borderId="27" xfId="0" applyFont="1" applyBorder="1" applyAlignment="1">
      <alignment vertical="center"/>
    </xf>
    <xf numFmtId="4" fontId="8" fillId="0" borderId="27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49" fontId="18" fillId="0" borderId="29" xfId="0" applyNumberFormat="1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center" vertical="center" wrapText="1"/>
      <protection locked="0"/>
    </xf>
    <xf numFmtId="167" fontId="18" fillId="0" borderId="29" xfId="0" applyNumberFormat="1" applyFont="1" applyBorder="1" applyAlignment="1" applyProtection="1">
      <alignment vertical="center"/>
      <protection locked="0"/>
    </xf>
    <xf numFmtId="4" fontId="18" fillId="0" borderId="29" xfId="0" applyNumberFormat="1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49" fontId="25" fillId="0" borderId="29" xfId="0" applyNumberFormat="1" applyFont="1" applyBorder="1" applyAlignment="1" applyProtection="1">
      <alignment horizontal="left" vertical="center" wrapText="1"/>
      <protection locked="0"/>
    </xf>
    <xf numFmtId="0" fontId="25" fillId="0" borderId="29" xfId="0" applyFont="1" applyBorder="1" applyAlignment="1" applyProtection="1">
      <alignment horizontal="left" vertical="center" wrapText="1"/>
      <protection locked="0"/>
    </xf>
    <xf numFmtId="0" fontId="25" fillId="0" borderId="29" xfId="0" applyFont="1" applyBorder="1" applyAlignment="1" applyProtection="1">
      <alignment horizontal="center" vertical="center" wrapText="1"/>
      <protection locked="0"/>
    </xf>
    <xf numFmtId="167" fontId="25" fillId="0" borderId="29" xfId="0" applyNumberFormat="1" applyFont="1" applyBorder="1" applyAlignment="1" applyProtection="1">
      <alignment vertical="center"/>
      <protection locked="0"/>
    </xf>
    <xf numFmtId="4" fontId="25" fillId="0" borderId="29" xfId="0" applyNumberFormat="1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9" xfId="0" applyFont="1" applyFill="1" applyBorder="1" applyAlignment="1" applyProtection="1">
      <alignment horizontal="left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167" fontId="18" fillId="0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5" fillId="0" borderId="29" xfId="0" applyFont="1" applyFill="1" applyBorder="1" applyAlignment="1" applyProtection="1">
      <alignment horizontal="left" vertical="center" wrapText="1"/>
      <protection locked="0"/>
    </xf>
    <xf numFmtId="0" fontId="25" fillId="0" borderId="29" xfId="0" applyFont="1" applyFill="1" applyBorder="1" applyAlignment="1" applyProtection="1">
      <alignment horizontal="center" vertical="center" wrapText="1"/>
      <protection locked="0"/>
    </xf>
    <xf numFmtId="167" fontId="25" fillId="0" borderId="2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horizontal="left"/>
    </xf>
    <xf numFmtId="0" fontId="0" fillId="0" borderId="18" xfId="0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" fontId="18" fillId="33" borderId="29" xfId="0" applyNumberFormat="1" applyFont="1" applyFill="1" applyBorder="1" applyAlignment="1" applyProtection="1">
      <alignment vertical="center"/>
      <protection locked="0"/>
    </xf>
    <xf numFmtId="4" fontId="25" fillId="33" borderId="29" xfId="0" applyNumberFormat="1" applyFont="1" applyFill="1" applyBorder="1" applyAlignment="1" applyProtection="1">
      <alignment vertical="center"/>
      <protection locked="0"/>
    </xf>
    <xf numFmtId="14" fontId="3" fillId="33" borderId="0" xfId="0" applyNumberFormat="1" applyFont="1" applyFill="1" applyAlignment="1">
      <alignment horizontal="left" vertical="center"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9" fontId="0" fillId="33" borderId="0" xfId="0" applyNumberFormat="1" applyFill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 locked="0"/>
    </xf>
    <xf numFmtId="0" fontId="26" fillId="0" borderId="24" xfId="0" applyFont="1" applyBorder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19" xfId="0" applyFont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9" xfId="0" applyFont="1" applyBorder="1" applyAlignment="1">
      <alignment vertical="center"/>
    </xf>
    <xf numFmtId="0" fontId="0" fillId="32" borderId="16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1" xfId="0" applyBorder="1" applyAlignment="1">
      <alignment horizontal="center" vertical="center" wrapText="1"/>
    </xf>
    <xf numFmtId="0" fontId="9" fillId="0" borderId="31" xfId="0" applyFont="1" applyBorder="1" applyAlignment="1">
      <alignment/>
    </xf>
    <xf numFmtId="0" fontId="0" fillId="0" borderId="33" xfId="0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0" fillId="0" borderId="31" xfId="0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/>
    </xf>
    <xf numFmtId="49" fontId="22" fillId="0" borderId="0" xfId="0" applyNumberFormat="1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8" fillId="32" borderId="15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8" fillId="32" borderId="16" xfId="0" applyFont="1" applyFill="1" applyBorder="1" applyAlignment="1">
      <alignment horizontal="center" vertical="center"/>
    </xf>
    <xf numFmtId="0" fontId="18" fillId="32" borderId="16" xfId="0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5" fillId="32" borderId="16" xfId="0" applyFont="1" applyFill="1" applyBorder="1" applyAlignment="1">
      <alignment horizontal="left" vertical="center"/>
    </xf>
    <xf numFmtId="0" fontId="0" fillId="32" borderId="16" xfId="0" applyFont="1" applyFill="1" applyBorder="1" applyAlignment="1">
      <alignment vertical="center"/>
    </xf>
    <xf numFmtId="4" fontId="5" fillId="32" borderId="16" xfId="0" applyNumberFormat="1" applyFont="1" applyFill="1" applyBorder="1" applyAlignment="1">
      <alignment vertical="center"/>
    </xf>
    <xf numFmtId="0" fontId="0" fillId="32" borderId="3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18" fillId="32" borderId="30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1" fillId="32" borderId="0" xfId="0" applyFont="1" applyFill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" fontId="13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99"/>
  <sheetViews>
    <sheetView showGridLines="0" tabSelected="1" zoomScale="85" zoomScaleNormal="85" zoomScalePageLayoutView="0" workbookViewId="0" topLeftCell="A1">
      <selection activeCell="AN94" sqref="AN94:AP9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</cols>
  <sheetData>
    <row r="1" spans="1:54" ht="11.25">
      <c r="A1" s="12" t="s">
        <v>0</v>
      </c>
      <c r="AZ1" s="12" t="s">
        <v>1</v>
      </c>
      <c r="BA1" s="12" t="s">
        <v>2</v>
      </c>
      <c r="BB1" s="12" t="s">
        <v>1</v>
      </c>
    </row>
    <row r="2" spans="44:56" ht="36.75" customHeight="1">
      <c r="AR2" s="209" t="s">
        <v>3</v>
      </c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</row>
    <row r="3" spans="2:44" ht="6.75" customHeight="1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</row>
    <row r="4" spans="2:45" ht="24.75" customHeight="1">
      <c r="B4" s="15"/>
      <c r="D4" s="16" t="s">
        <v>5</v>
      </c>
      <c r="AN4" s="140" t="s">
        <v>284</v>
      </c>
      <c r="AR4" s="15"/>
      <c r="AS4" s="17" t="s">
        <v>6</v>
      </c>
    </row>
    <row r="5" spans="2:44" ht="12" customHeight="1">
      <c r="B5" s="15"/>
      <c r="D5" s="18" t="s">
        <v>7</v>
      </c>
      <c r="K5" s="216" t="s">
        <v>8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15"/>
    </row>
    <row r="6" spans="2:44" ht="36.75" customHeight="1">
      <c r="B6" s="15"/>
      <c r="D6" s="20" t="s">
        <v>9</v>
      </c>
      <c r="K6" s="218" t="s">
        <v>10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15"/>
    </row>
    <row r="7" spans="2:44" ht="12" customHeight="1">
      <c r="B7" s="15"/>
      <c r="D7" s="21" t="s">
        <v>11</v>
      </c>
      <c r="K7" s="19" t="s">
        <v>1</v>
      </c>
      <c r="AK7" s="21" t="s">
        <v>12</v>
      </c>
      <c r="AN7" s="19" t="s">
        <v>1</v>
      </c>
      <c r="AR7" s="15"/>
    </row>
    <row r="8" spans="2:44" ht="12" customHeight="1">
      <c r="B8" s="15"/>
      <c r="D8" s="21" t="s">
        <v>13</v>
      </c>
      <c r="K8" s="19" t="s">
        <v>14</v>
      </c>
      <c r="AK8" s="21" t="s">
        <v>15</v>
      </c>
      <c r="AN8" s="144"/>
      <c r="AR8" s="15"/>
    </row>
    <row r="9" spans="2:44" ht="14.25" customHeight="1">
      <c r="B9" s="15"/>
      <c r="AR9" s="15"/>
    </row>
    <row r="10" spans="2:44" ht="12" customHeight="1">
      <c r="B10" s="15"/>
      <c r="D10" s="21" t="s">
        <v>16</v>
      </c>
      <c r="AK10" s="21" t="s">
        <v>17</v>
      </c>
      <c r="AN10" s="139" t="s">
        <v>273</v>
      </c>
      <c r="AR10" s="15"/>
    </row>
    <row r="11" spans="2:44" ht="18" customHeight="1">
      <c r="B11" s="15"/>
      <c r="E11" s="19" t="s">
        <v>275</v>
      </c>
      <c r="AK11" s="21" t="s">
        <v>18</v>
      </c>
      <c r="AN11" s="19" t="s">
        <v>274</v>
      </c>
      <c r="AR11" s="15"/>
    </row>
    <row r="12" spans="2:44" ht="6.75" customHeight="1">
      <c r="B12" s="15"/>
      <c r="AR12" s="15"/>
    </row>
    <row r="13" spans="2:44" ht="12" customHeight="1">
      <c r="B13" s="15"/>
      <c r="D13" s="21" t="s">
        <v>19</v>
      </c>
      <c r="AK13" s="21" t="s">
        <v>17</v>
      </c>
      <c r="AN13" s="141"/>
      <c r="AR13" s="15"/>
    </row>
    <row r="14" spans="2:44" ht="12.75">
      <c r="B14" s="15"/>
      <c r="E14" s="220">
        <f>AI65</f>
        <v>0</v>
      </c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K14" s="21" t="s">
        <v>18</v>
      </c>
      <c r="AN14" s="141"/>
      <c r="AR14" s="15"/>
    </row>
    <row r="15" spans="2:44" ht="6.75" customHeight="1">
      <c r="B15" s="15"/>
      <c r="AR15" s="15"/>
    </row>
    <row r="16" spans="2:44" ht="12" customHeight="1">
      <c r="B16" s="15"/>
      <c r="D16" s="21" t="s">
        <v>20</v>
      </c>
      <c r="AK16" s="21" t="s">
        <v>17</v>
      </c>
      <c r="AN16" s="139"/>
      <c r="AR16" s="15"/>
    </row>
    <row r="17" spans="2:44" ht="18" customHeight="1">
      <c r="B17" s="15"/>
      <c r="E17" s="19"/>
      <c r="AK17" s="21" t="s">
        <v>18</v>
      </c>
      <c r="AN17" s="19" t="s">
        <v>1</v>
      </c>
      <c r="AR17" s="15"/>
    </row>
    <row r="18" spans="2:44" ht="6.75" customHeight="1">
      <c r="B18" s="15"/>
      <c r="AR18" s="15"/>
    </row>
    <row r="19" spans="2:44" ht="12" customHeight="1">
      <c r="B19" s="15"/>
      <c r="D19" s="21" t="s">
        <v>21</v>
      </c>
      <c r="AK19" s="21" t="s">
        <v>17</v>
      </c>
      <c r="AN19" s="139"/>
      <c r="AR19" s="15"/>
    </row>
    <row r="20" spans="2:44" ht="18" customHeight="1">
      <c r="B20" s="15"/>
      <c r="E20" s="19"/>
      <c r="AK20" s="21" t="s">
        <v>18</v>
      </c>
      <c r="AN20" s="19" t="s">
        <v>1</v>
      </c>
      <c r="AR20" s="15"/>
    </row>
    <row r="21" spans="2:44" ht="6.75" customHeight="1">
      <c r="B21" s="15"/>
      <c r="AR21" s="15"/>
    </row>
    <row r="22" spans="2:44" ht="12" customHeight="1">
      <c r="B22" s="15"/>
      <c r="D22" s="21" t="s">
        <v>22</v>
      </c>
      <c r="AR22" s="15"/>
    </row>
    <row r="23" spans="2:44" ht="16.5" customHeight="1">
      <c r="B23" s="15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5"/>
    </row>
    <row r="24" spans="2:44" ht="6.75" customHeight="1">
      <c r="B24" s="15"/>
      <c r="AR24" s="15"/>
    </row>
    <row r="25" spans="2:44" ht="6.75" customHeight="1">
      <c r="B25" s="15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R25" s="15"/>
    </row>
    <row r="26" spans="1:44" s="1" customFormat="1" ht="25.5" customHeight="1">
      <c r="A26" s="24"/>
      <c r="B26" s="25"/>
      <c r="C26" s="24"/>
      <c r="D26" s="26" t="s">
        <v>23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22">
        <f>ROUND(AG94,0)</f>
        <v>0</v>
      </c>
      <c r="AL26" s="223"/>
      <c r="AM26" s="223"/>
      <c r="AN26" s="223"/>
      <c r="AO26" s="223"/>
      <c r="AP26" s="24"/>
      <c r="AQ26" s="24"/>
      <c r="AR26" s="25"/>
    </row>
    <row r="27" spans="1:44" s="1" customFormat="1" ht="6.75" customHeight="1">
      <c r="A27" s="24"/>
      <c r="B27" s="25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5"/>
    </row>
    <row r="28" spans="1:44" s="1" customFormat="1" ht="12.75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203" t="s">
        <v>24</v>
      </c>
      <c r="M28" s="203"/>
      <c r="N28" s="203"/>
      <c r="O28" s="203"/>
      <c r="P28" s="203"/>
      <c r="Q28" s="24"/>
      <c r="R28" s="24"/>
      <c r="S28" s="24"/>
      <c r="T28" s="24"/>
      <c r="U28" s="24"/>
      <c r="V28" s="24"/>
      <c r="W28" s="203" t="s">
        <v>25</v>
      </c>
      <c r="X28" s="203"/>
      <c r="Y28" s="203"/>
      <c r="Z28" s="203"/>
      <c r="AA28" s="203"/>
      <c r="AB28" s="203"/>
      <c r="AC28" s="203"/>
      <c r="AD28" s="203"/>
      <c r="AE28" s="203"/>
      <c r="AF28" s="24"/>
      <c r="AG28" s="24"/>
      <c r="AH28" s="24"/>
      <c r="AI28" s="24"/>
      <c r="AJ28" s="24"/>
      <c r="AK28" s="203" t="s">
        <v>26</v>
      </c>
      <c r="AL28" s="203"/>
      <c r="AM28" s="203"/>
      <c r="AN28" s="203"/>
      <c r="AO28" s="203"/>
      <c r="AP28" s="24"/>
      <c r="AQ28" s="24"/>
      <c r="AR28" s="25"/>
    </row>
    <row r="29" spans="2:44" s="2" customFormat="1" ht="14.25" customHeight="1">
      <c r="B29" s="29"/>
      <c r="D29" s="21" t="s">
        <v>27</v>
      </c>
      <c r="F29" s="21" t="s">
        <v>28</v>
      </c>
      <c r="L29" s="196">
        <v>0.21</v>
      </c>
      <c r="M29" s="197"/>
      <c r="N29" s="197"/>
      <c r="O29" s="197"/>
      <c r="P29" s="197"/>
      <c r="W29" s="198">
        <f>ROUND(AZ94,0)</f>
        <v>0</v>
      </c>
      <c r="X29" s="197"/>
      <c r="Y29" s="197"/>
      <c r="Z29" s="197"/>
      <c r="AA29" s="197"/>
      <c r="AB29" s="197"/>
      <c r="AC29" s="197"/>
      <c r="AD29" s="197"/>
      <c r="AE29" s="197"/>
      <c r="AK29" s="198">
        <f>ROUND(AV94,0)</f>
        <v>0</v>
      </c>
      <c r="AL29" s="197"/>
      <c r="AM29" s="197"/>
      <c r="AN29" s="197"/>
      <c r="AO29" s="197"/>
      <c r="AR29" s="29"/>
    </row>
    <row r="30" spans="2:44" s="2" customFormat="1" ht="14.25" customHeight="1">
      <c r="B30" s="29"/>
      <c r="F30" s="21" t="s">
        <v>29</v>
      </c>
      <c r="L30" s="196">
        <v>0.15</v>
      </c>
      <c r="M30" s="197"/>
      <c r="N30" s="197"/>
      <c r="O30" s="197"/>
      <c r="P30" s="197"/>
      <c r="W30" s="198">
        <f>ROUND(BA94,0)</f>
        <v>0</v>
      </c>
      <c r="X30" s="197"/>
      <c r="Y30" s="197"/>
      <c r="Z30" s="197"/>
      <c r="AA30" s="197"/>
      <c r="AB30" s="197"/>
      <c r="AC30" s="197"/>
      <c r="AD30" s="197"/>
      <c r="AE30" s="197"/>
      <c r="AK30" s="198">
        <f>ROUND(AW94,0)</f>
        <v>0</v>
      </c>
      <c r="AL30" s="197"/>
      <c r="AM30" s="197"/>
      <c r="AN30" s="197"/>
      <c r="AO30" s="197"/>
      <c r="AR30" s="29"/>
    </row>
    <row r="31" spans="2:44" s="2" customFormat="1" ht="14.25" customHeight="1" hidden="1">
      <c r="B31" s="29"/>
      <c r="F31" s="21" t="s">
        <v>30</v>
      </c>
      <c r="L31" s="196">
        <v>0.21</v>
      </c>
      <c r="M31" s="197"/>
      <c r="N31" s="197"/>
      <c r="O31" s="197"/>
      <c r="P31" s="197"/>
      <c r="W31" s="198" t="e">
        <f>ROUND(BB94,0)</f>
        <v>#REF!</v>
      </c>
      <c r="X31" s="197"/>
      <c r="Y31" s="197"/>
      <c r="Z31" s="197"/>
      <c r="AA31" s="197"/>
      <c r="AB31" s="197"/>
      <c r="AC31" s="197"/>
      <c r="AD31" s="197"/>
      <c r="AE31" s="197"/>
      <c r="AK31" s="198">
        <v>0</v>
      </c>
      <c r="AL31" s="197"/>
      <c r="AM31" s="197"/>
      <c r="AN31" s="197"/>
      <c r="AO31" s="197"/>
      <c r="AR31" s="29"/>
    </row>
    <row r="32" spans="2:44" s="2" customFormat="1" ht="14.25" customHeight="1" hidden="1">
      <c r="B32" s="29"/>
      <c r="F32" s="21" t="s">
        <v>31</v>
      </c>
      <c r="L32" s="196">
        <v>0.15</v>
      </c>
      <c r="M32" s="197"/>
      <c r="N32" s="197"/>
      <c r="O32" s="197"/>
      <c r="P32" s="197"/>
      <c r="W32" s="198" t="e">
        <f>ROUND(BC94,0)</f>
        <v>#REF!</v>
      </c>
      <c r="X32" s="197"/>
      <c r="Y32" s="197"/>
      <c r="Z32" s="197"/>
      <c r="AA32" s="197"/>
      <c r="AB32" s="197"/>
      <c r="AC32" s="197"/>
      <c r="AD32" s="197"/>
      <c r="AE32" s="197"/>
      <c r="AK32" s="198">
        <v>0</v>
      </c>
      <c r="AL32" s="197"/>
      <c r="AM32" s="197"/>
      <c r="AN32" s="197"/>
      <c r="AO32" s="197"/>
      <c r="AR32" s="29"/>
    </row>
    <row r="33" spans="2:44" s="2" customFormat="1" ht="14.25" customHeight="1" hidden="1">
      <c r="B33" s="29"/>
      <c r="F33" s="21" t="s">
        <v>32</v>
      </c>
      <c r="L33" s="196">
        <v>0</v>
      </c>
      <c r="M33" s="197"/>
      <c r="N33" s="197"/>
      <c r="O33" s="197"/>
      <c r="P33" s="197"/>
      <c r="W33" s="198" t="e">
        <f>ROUND(BD94,0)</f>
        <v>#REF!</v>
      </c>
      <c r="X33" s="197"/>
      <c r="Y33" s="197"/>
      <c r="Z33" s="197"/>
      <c r="AA33" s="197"/>
      <c r="AB33" s="197"/>
      <c r="AC33" s="197"/>
      <c r="AD33" s="197"/>
      <c r="AE33" s="197"/>
      <c r="AK33" s="198">
        <v>0</v>
      </c>
      <c r="AL33" s="197"/>
      <c r="AM33" s="197"/>
      <c r="AN33" s="197"/>
      <c r="AO33" s="197"/>
      <c r="AR33" s="29"/>
    </row>
    <row r="34" spans="1:44" s="1" customFormat="1" ht="6.75" customHeight="1">
      <c r="A34" s="24"/>
      <c r="B34" s="25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5"/>
    </row>
    <row r="35" spans="1:44" s="1" customFormat="1" ht="25.5" customHeight="1">
      <c r="A35" s="24"/>
      <c r="B35" s="25"/>
      <c r="C35" s="30"/>
      <c r="D35" s="31" t="s">
        <v>33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34</v>
      </c>
      <c r="U35" s="32"/>
      <c r="V35" s="32"/>
      <c r="W35" s="32"/>
      <c r="X35" s="199" t="s">
        <v>35</v>
      </c>
      <c r="Y35" s="200"/>
      <c r="Z35" s="200"/>
      <c r="AA35" s="200"/>
      <c r="AB35" s="200"/>
      <c r="AC35" s="32"/>
      <c r="AD35" s="32"/>
      <c r="AE35" s="32"/>
      <c r="AF35" s="32"/>
      <c r="AG35" s="32"/>
      <c r="AH35" s="32"/>
      <c r="AI35" s="32"/>
      <c r="AJ35" s="32"/>
      <c r="AK35" s="201">
        <f>SUM(AK26:AK33)</f>
        <v>0</v>
      </c>
      <c r="AL35" s="200"/>
      <c r="AM35" s="200"/>
      <c r="AN35" s="200"/>
      <c r="AO35" s="202"/>
      <c r="AP35" s="30"/>
      <c r="AQ35" s="30"/>
      <c r="AR35" s="25"/>
    </row>
    <row r="36" spans="1:44" s="1" customFormat="1" ht="6.75" customHeight="1">
      <c r="A36" s="24"/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5"/>
    </row>
    <row r="37" spans="1:44" s="1" customFormat="1" ht="14.25" customHeight="1">
      <c r="A37" s="24"/>
      <c r="B37" s="2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5"/>
    </row>
    <row r="38" spans="2:44" ht="14.25" customHeight="1">
      <c r="B38" s="15"/>
      <c r="AR38" s="15"/>
    </row>
    <row r="39" spans="2:44" ht="14.25" customHeight="1">
      <c r="B39" s="15"/>
      <c r="AR39" s="15"/>
    </row>
    <row r="40" spans="2:44" ht="14.25" customHeight="1">
      <c r="B40" s="15"/>
      <c r="AR40" s="15"/>
    </row>
    <row r="41" spans="2:44" ht="14.25" customHeight="1">
      <c r="B41" s="15"/>
      <c r="AR41" s="15"/>
    </row>
    <row r="42" spans="2:44" ht="14.25" customHeight="1">
      <c r="B42" s="15"/>
      <c r="AR42" s="15"/>
    </row>
    <row r="43" spans="2:44" ht="14.25" customHeight="1">
      <c r="B43" s="15"/>
      <c r="AR43" s="15"/>
    </row>
    <row r="44" spans="2:44" ht="14.25" customHeight="1">
      <c r="B44" s="15"/>
      <c r="AR44" s="15"/>
    </row>
    <row r="45" spans="2:44" ht="14.25" customHeight="1">
      <c r="B45" s="15"/>
      <c r="AR45" s="15"/>
    </row>
    <row r="46" spans="2:44" ht="14.25" customHeight="1">
      <c r="B46" s="15"/>
      <c r="AR46" s="15"/>
    </row>
    <row r="47" spans="2:44" ht="14.25" customHeight="1">
      <c r="B47" s="15"/>
      <c r="AR47" s="15"/>
    </row>
    <row r="48" spans="2:44" ht="14.25" customHeight="1">
      <c r="B48" s="15"/>
      <c r="AR48" s="15"/>
    </row>
    <row r="49" spans="2:44" s="1" customFormat="1" ht="14.25" customHeight="1">
      <c r="B49" s="34"/>
      <c r="D49" s="35" t="s">
        <v>36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37</v>
      </c>
      <c r="AI49" s="36"/>
      <c r="AJ49" s="36"/>
      <c r="AK49" s="36"/>
      <c r="AL49" s="36"/>
      <c r="AM49" s="36"/>
      <c r="AN49" s="36"/>
      <c r="AO49" s="36"/>
      <c r="AR49" s="34"/>
    </row>
    <row r="50" spans="2:44" ht="11.25">
      <c r="B50" s="15"/>
      <c r="AR50" s="15"/>
    </row>
    <row r="51" spans="2:44" ht="11.25">
      <c r="B51" s="15"/>
      <c r="AR51" s="15"/>
    </row>
    <row r="52" spans="2:44" ht="11.25">
      <c r="B52" s="15"/>
      <c r="AR52" s="15"/>
    </row>
    <row r="53" spans="2:44" ht="11.25">
      <c r="B53" s="15"/>
      <c r="AR53" s="15"/>
    </row>
    <row r="54" spans="2:44" ht="11.25">
      <c r="B54" s="15"/>
      <c r="AR54" s="15"/>
    </row>
    <row r="55" spans="2:44" ht="11.25">
      <c r="B55" s="15"/>
      <c r="AR55" s="15"/>
    </row>
    <row r="56" spans="2:44" ht="11.25">
      <c r="B56" s="15"/>
      <c r="AR56" s="15"/>
    </row>
    <row r="57" spans="2:44" ht="11.25">
      <c r="B57" s="15"/>
      <c r="AR57" s="15"/>
    </row>
    <row r="58" spans="2:44" ht="11.25">
      <c r="B58" s="15"/>
      <c r="AR58" s="15"/>
    </row>
    <row r="59" spans="2:44" ht="11.25">
      <c r="B59" s="15"/>
      <c r="AR59" s="15"/>
    </row>
    <row r="60" spans="1:44" s="1" customFormat="1" ht="12.75">
      <c r="A60" s="24"/>
      <c r="B60" s="25"/>
      <c r="C60" s="24"/>
      <c r="D60" s="37" t="s">
        <v>38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7" t="s">
        <v>39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7" t="s">
        <v>38</v>
      </c>
      <c r="AI60" s="27"/>
      <c r="AJ60" s="27"/>
      <c r="AK60" s="27"/>
      <c r="AL60" s="27"/>
      <c r="AM60" s="37" t="s">
        <v>39</v>
      </c>
      <c r="AN60" s="27"/>
      <c r="AO60" s="27"/>
      <c r="AP60" s="24"/>
      <c r="AQ60" s="24"/>
      <c r="AR60" s="25"/>
    </row>
    <row r="61" spans="2:44" ht="11.25">
      <c r="B61" s="15"/>
      <c r="AR61" s="15"/>
    </row>
    <row r="62" spans="2:44" ht="11.25">
      <c r="B62" s="15"/>
      <c r="AR62" s="15"/>
    </row>
    <row r="63" spans="2:44" ht="11.25">
      <c r="B63" s="15"/>
      <c r="AR63" s="15"/>
    </row>
    <row r="64" spans="1:44" s="1" customFormat="1" ht="12.75">
      <c r="A64" s="24"/>
      <c r="B64" s="25"/>
      <c r="C64" s="24"/>
      <c r="D64" s="35" t="s">
        <v>40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5" t="s">
        <v>41</v>
      </c>
      <c r="AI64" s="38"/>
      <c r="AJ64" s="38"/>
      <c r="AK64" s="38"/>
      <c r="AL64" s="38"/>
      <c r="AM64" s="38"/>
      <c r="AN64" s="38"/>
      <c r="AO64" s="38"/>
      <c r="AP64" s="24"/>
      <c r="AQ64" s="24"/>
      <c r="AR64" s="25"/>
    </row>
    <row r="65" spans="2:44" ht="11.25">
      <c r="B65" s="15"/>
      <c r="AH65" s="148" t="s">
        <v>280</v>
      </c>
      <c r="AI65" s="150"/>
      <c r="AR65" s="15"/>
    </row>
    <row r="66" spans="2:44" ht="11.25">
      <c r="B66" s="15"/>
      <c r="AH66" s="148" t="s">
        <v>281</v>
      </c>
      <c r="AI66" s="150"/>
      <c r="AR66" s="15"/>
    </row>
    <row r="67" spans="2:44" ht="11.25">
      <c r="B67" s="15"/>
      <c r="AH67" s="148" t="s">
        <v>282</v>
      </c>
      <c r="AI67" s="150"/>
      <c r="AR67" s="15"/>
    </row>
    <row r="68" spans="2:44" ht="11.25">
      <c r="B68" s="15"/>
      <c r="AH68" s="148" t="s">
        <v>18</v>
      </c>
      <c r="AI68" s="150"/>
      <c r="AR68" s="15"/>
    </row>
    <row r="69" spans="2:44" ht="11.25">
      <c r="B69" s="15"/>
      <c r="AH69" s="149" t="s">
        <v>283</v>
      </c>
      <c r="AI69" s="150"/>
      <c r="AR69" s="15"/>
    </row>
    <row r="70" spans="2:44" ht="11.25">
      <c r="B70" s="15"/>
      <c r="AR70" s="15"/>
    </row>
    <row r="71" spans="2:44" ht="11.25">
      <c r="B71" s="15"/>
      <c r="AR71" s="15"/>
    </row>
    <row r="72" spans="2:44" ht="11.25">
      <c r="B72" s="15"/>
      <c r="AH72" s="148" t="s">
        <v>15</v>
      </c>
      <c r="AI72" s="145"/>
      <c r="AR72" s="15"/>
    </row>
    <row r="73" spans="2:44" ht="11.25">
      <c r="B73" s="15"/>
      <c r="AI73" s="145"/>
      <c r="AR73" s="15"/>
    </row>
    <row r="74" spans="2:44" ht="11.25">
      <c r="B74" s="15"/>
      <c r="AH74" s="148" t="s">
        <v>279</v>
      </c>
      <c r="AI74" s="145"/>
      <c r="AR74" s="15"/>
    </row>
    <row r="75" spans="1:44" s="1" customFormat="1" ht="12.75">
      <c r="A75" s="24"/>
      <c r="B75" s="25"/>
      <c r="C75" s="24"/>
      <c r="D75" s="37" t="s">
        <v>38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7" t="s">
        <v>39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7"/>
      <c r="AI75" s="146"/>
      <c r="AJ75" s="27"/>
      <c r="AK75" s="27"/>
      <c r="AL75" s="27"/>
      <c r="AM75" s="147" t="s">
        <v>39</v>
      </c>
      <c r="AN75" s="27"/>
      <c r="AO75" s="27"/>
      <c r="AP75" s="24"/>
      <c r="AQ75" s="24"/>
      <c r="AR75" s="25"/>
    </row>
    <row r="76" spans="1:44" s="1" customFormat="1" ht="11.25">
      <c r="A76" s="24"/>
      <c r="B76" s="25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5"/>
    </row>
    <row r="77" spans="1:44" s="1" customFormat="1" ht="6.75" customHeight="1">
      <c r="A77" s="24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25"/>
    </row>
    <row r="81" spans="1:44" s="1" customFormat="1" ht="6.75" customHeight="1">
      <c r="A81" s="24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25"/>
    </row>
    <row r="82" spans="1:44" s="1" customFormat="1" ht="24.75" customHeight="1">
      <c r="A82" s="24"/>
      <c r="B82" s="25"/>
      <c r="C82" s="16" t="s">
        <v>42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5"/>
    </row>
    <row r="83" spans="1:44" s="1" customFormat="1" ht="6.7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5"/>
    </row>
    <row r="84" spans="2:44" s="3" customFormat="1" ht="12" customHeight="1">
      <c r="B84" s="43"/>
      <c r="C84" s="21" t="s">
        <v>7</v>
      </c>
      <c r="L84" s="3" t="str">
        <f>K5</f>
        <v>4026</v>
      </c>
      <c r="AR84" s="43"/>
    </row>
    <row r="85" spans="2:44" s="4" customFormat="1" ht="36.75" customHeight="1">
      <c r="B85" s="44"/>
      <c r="C85" s="45" t="s">
        <v>9</v>
      </c>
      <c r="L85" s="191" t="str">
        <f>K6</f>
        <v>ZTV pro tři rodinné domky ve Střelských Hošticích</v>
      </c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R85" s="44"/>
    </row>
    <row r="86" spans="1:44" s="1" customFormat="1" ht="6.75" customHeight="1">
      <c r="A86" s="24"/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5"/>
    </row>
    <row r="87" spans="1:44" s="1" customFormat="1" ht="12" customHeight="1">
      <c r="A87" s="24"/>
      <c r="B87" s="25"/>
      <c r="C87" s="21" t="s">
        <v>13</v>
      </c>
      <c r="D87" s="24"/>
      <c r="E87" s="24"/>
      <c r="F87" s="24"/>
      <c r="G87" s="24"/>
      <c r="H87" s="24"/>
      <c r="I87" s="24"/>
      <c r="J87" s="24"/>
      <c r="K87" s="24"/>
      <c r="L87" s="46" t="str">
        <f>IF(K8="","",K8)</f>
        <v>Střelské Hoštice</v>
      </c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1" t="s">
        <v>15</v>
      </c>
      <c r="AJ87" s="24"/>
      <c r="AK87" s="24"/>
      <c r="AL87" s="24"/>
      <c r="AM87" s="193">
        <f>IF(AN8="","",AN8)</f>
      </c>
      <c r="AN87" s="193"/>
      <c r="AO87" s="24"/>
      <c r="AP87" s="24"/>
      <c r="AQ87" s="24"/>
      <c r="AR87" s="25"/>
    </row>
    <row r="88" spans="1:44" s="1" customFormat="1" ht="6.7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5"/>
    </row>
    <row r="89" spans="1:56" s="1" customFormat="1" ht="15" customHeight="1">
      <c r="A89" s="24"/>
      <c r="B89" s="25"/>
      <c r="C89" s="21" t="s">
        <v>16</v>
      </c>
      <c r="D89" s="24"/>
      <c r="E89" s="24"/>
      <c r="F89" s="24"/>
      <c r="G89" s="24"/>
      <c r="H89" s="24"/>
      <c r="I89" s="24"/>
      <c r="J89" s="24"/>
      <c r="K89" s="24"/>
      <c r="L89" s="3" t="str">
        <f>IF(E11="","",E11)</f>
        <v>Obec Střelské Hoštice, Střelské Hoštice 83, 387 15 Střelské Hoštice</v>
      </c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1" t="s">
        <v>20</v>
      </c>
      <c r="AJ89" s="24"/>
      <c r="AK89" s="24"/>
      <c r="AL89" s="24"/>
      <c r="AM89" s="214">
        <f>IF(E17="","",E17)</f>
      </c>
      <c r="AN89" s="215"/>
      <c r="AO89" s="215"/>
      <c r="AP89" s="215"/>
      <c r="AQ89" s="24"/>
      <c r="AR89" s="25"/>
      <c r="AS89" s="210" t="s">
        <v>43</v>
      </c>
      <c r="AT89" s="211"/>
      <c r="AU89" s="48"/>
      <c r="AV89" s="48"/>
      <c r="AW89" s="48"/>
      <c r="AX89" s="48"/>
      <c r="AY89" s="48"/>
      <c r="AZ89" s="48"/>
      <c r="BA89" s="48"/>
      <c r="BB89" s="48"/>
      <c r="BC89" s="48"/>
      <c r="BD89" s="49"/>
    </row>
    <row r="90" spans="1:56" s="1" customFormat="1" ht="15" customHeight="1">
      <c r="A90" s="24"/>
      <c r="B90" s="25"/>
      <c r="C90" s="21" t="s">
        <v>19</v>
      </c>
      <c r="D90" s="24"/>
      <c r="E90" s="24"/>
      <c r="F90" s="24"/>
      <c r="G90" s="24"/>
      <c r="H90" s="24"/>
      <c r="I90" s="24"/>
      <c r="J90" s="24"/>
      <c r="K90" s="24"/>
      <c r="L90" s="3">
        <f>IF(E14="","",E14)</f>
        <v>0</v>
      </c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1" t="s">
        <v>21</v>
      </c>
      <c r="AJ90" s="24"/>
      <c r="AK90" s="24"/>
      <c r="AL90" s="24"/>
      <c r="AM90" s="214">
        <f>IF(E20="","",E20)</f>
      </c>
      <c r="AN90" s="215"/>
      <c r="AO90" s="215"/>
      <c r="AP90" s="215"/>
      <c r="AQ90" s="24"/>
      <c r="AR90" s="25"/>
      <c r="AS90" s="212"/>
      <c r="AT90" s="213"/>
      <c r="AU90" s="50"/>
      <c r="AV90" s="50"/>
      <c r="AW90" s="50"/>
      <c r="AX90" s="50"/>
      <c r="AY90" s="50"/>
      <c r="AZ90" s="50"/>
      <c r="BA90" s="50"/>
      <c r="BB90" s="50"/>
      <c r="BC90" s="50"/>
      <c r="BD90" s="51"/>
    </row>
    <row r="91" spans="1:56" s="1" customFormat="1" ht="10.5" customHeight="1">
      <c r="A91" s="24"/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5"/>
      <c r="AS91" s="212"/>
      <c r="AT91" s="213"/>
      <c r="AU91" s="50"/>
      <c r="AV91" s="50"/>
      <c r="AW91" s="50"/>
      <c r="AX91" s="50"/>
      <c r="AY91" s="50"/>
      <c r="AZ91" s="50"/>
      <c r="BA91" s="50"/>
      <c r="BB91" s="50"/>
      <c r="BC91" s="50"/>
      <c r="BD91" s="51"/>
    </row>
    <row r="92" spans="1:44" s="1" customFormat="1" ht="29.25" customHeight="1">
      <c r="A92" s="24"/>
      <c r="B92" s="25"/>
      <c r="C92" s="189" t="s">
        <v>44</v>
      </c>
      <c r="D92" s="190"/>
      <c r="E92" s="190"/>
      <c r="F92" s="190"/>
      <c r="G92" s="190"/>
      <c r="H92" s="32"/>
      <c r="I92" s="194" t="s">
        <v>45</v>
      </c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5" t="s">
        <v>46</v>
      </c>
      <c r="AH92" s="190"/>
      <c r="AI92" s="190"/>
      <c r="AJ92" s="190"/>
      <c r="AK92" s="190"/>
      <c r="AL92" s="190"/>
      <c r="AM92" s="190"/>
      <c r="AN92" s="194" t="s">
        <v>47</v>
      </c>
      <c r="AO92" s="190"/>
      <c r="AP92" s="204"/>
      <c r="AQ92" s="52" t="s">
        <v>48</v>
      </c>
      <c r="AR92" s="128"/>
    </row>
    <row r="93" spans="1:56" s="1" customFormat="1" ht="10.5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127"/>
      <c r="AS93" s="53" t="s">
        <v>49</v>
      </c>
      <c r="AT93" s="54" t="s">
        <v>50</v>
      </c>
      <c r="AU93" s="54" t="s">
        <v>51</v>
      </c>
      <c r="AV93" s="54" t="s">
        <v>52</v>
      </c>
      <c r="AW93" s="54" t="s">
        <v>53</v>
      </c>
      <c r="AX93" s="54" t="s">
        <v>54</v>
      </c>
      <c r="AY93" s="54" t="s">
        <v>55</v>
      </c>
      <c r="AZ93" s="54" t="s">
        <v>56</v>
      </c>
      <c r="BA93" s="54" t="s">
        <v>57</v>
      </c>
      <c r="BB93" s="54" t="s">
        <v>58</v>
      </c>
      <c r="BC93" s="54" t="s">
        <v>59</v>
      </c>
      <c r="BD93" s="55" t="s">
        <v>60</v>
      </c>
    </row>
    <row r="94" spans="2:56" s="5" customFormat="1" ht="32.25" customHeight="1">
      <c r="B94" s="57"/>
      <c r="C94" s="58" t="s">
        <v>61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207">
        <f>ROUND(SUM(AG95:AG97),0)</f>
        <v>0</v>
      </c>
      <c r="AH94" s="207"/>
      <c r="AI94" s="207"/>
      <c r="AJ94" s="207"/>
      <c r="AK94" s="207"/>
      <c r="AL94" s="207"/>
      <c r="AM94" s="207"/>
      <c r="AN94" s="208">
        <f>SUM(AG94,AT94)</f>
        <v>0</v>
      </c>
      <c r="AO94" s="208"/>
      <c r="AP94" s="208"/>
      <c r="AQ94" s="61" t="s">
        <v>1</v>
      </c>
      <c r="AR94" s="57"/>
      <c r="AS94" s="62">
        <f>ROUND(SUM(AS95:AS97),0)</f>
        <v>0</v>
      </c>
      <c r="AT94" s="63">
        <f>ROUND(SUM(AV94:AW94),0)</f>
        <v>0</v>
      </c>
      <c r="AU94" s="64" t="e">
        <f>ROUND(SUM(AU95:AU97),5)</f>
        <v>#REF!</v>
      </c>
      <c r="AV94" s="63">
        <f>ROUND(AZ94*L29,0)</f>
        <v>0</v>
      </c>
      <c r="AW94" s="63">
        <f>ROUND(BA94*L30,0)</f>
        <v>0</v>
      </c>
      <c r="AX94" s="63" t="e">
        <f>ROUND(BB94*L29,0)</f>
        <v>#REF!</v>
      </c>
      <c r="AY94" s="63" t="e">
        <f>ROUND(BC94*L30,0)</f>
        <v>#REF!</v>
      </c>
      <c r="AZ94" s="63">
        <f>ROUND(SUM(AZ95:AZ97),0)</f>
        <v>0</v>
      </c>
      <c r="BA94" s="63">
        <f>ROUND(SUM(BA95:BA97),0)</f>
        <v>0</v>
      </c>
      <c r="BB94" s="63" t="e">
        <f>ROUND(SUM(BB95:BB97),0)</f>
        <v>#REF!</v>
      </c>
      <c r="BC94" s="63" t="e">
        <f>ROUND(SUM(BC95:BC97),0)</f>
        <v>#REF!</v>
      </c>
      <c r="BD94" s="65" t="e">
        <f>ROUND(SUM(BD95:BD97),0)</f>
        <v>#REF!</v>
      </c>
    </row>
    <row r="95" spans="1:56" s="6" customFormat="1" ht="16.5" customHeight="1">
      <c r="A95" s="66" t="s">
        <v>63</v>
      </c>
      <c r="B95" s="67"/>
      <c r="C95" s="68"/>
      <c r="D95" s="188" t="s">
        <v>64</v>
      </c>
      <c r="E95" s="188"/>
      <c r="F95" s="188"/>
      <c r="G95" s="188"/>
      <c r="H95" s="188"/>
      <c r="I95" s="69"/>
      <c r="J95" s="188" t="s">
        <v>65</v>
      </c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  <c r="Z95" s="188"/>
      <c r="AA95" s="188"/>
      <c r="AB95" s="188"/>
      <c r="AC95" s="188"/>
      <c r="AD95" s="188"/>
      <c r="AE95" s="188"/>
      <c r="AF95" s="188"/>
      <c r="AG95" s="205">
        <f>'010 - Kanalizace'!J30</f>
        <v>0</v>
      </c>
      <c r="AH95" s="206"/>
      <c r="AI95" s="206"/>
      <c r="AJ95" s="206"/>
      <c r="AK95" s="206"/>
      <c r="AL95" s="206"/>
      <c r="AM95" s="206"/>
      <c r="AN95" s="205">
        <f>SUM(AG95,AT95)</f>
        <v>0</v>
      </c>
      <c r="AO95" s="206"/>
      <c r="AP95" s="206"/>
      <c r="AQ95" s="70" t="s">
        <v>66</v>
      </c>
      <c r="AR95" s="67"/>
      <c r="AS95" s="71">
        <v>0</v>
      </c>
      <c r="AT95" s="72">
        <f>ROUND(SUM(AV95:AW95),0)</f>
        <v>0</v>
      </c>
      <c r="AU95" s="73" t="e">
        <f>'010 - Kanalizace'!#REF!</f>
        <v>#REF!</v>
      </c>
      <c r="AV95" s="72">
        <f>'010 - Kanalizace'!J33</f>
        <v>0</v>
      </c>
      <c r="AW95" s="72">
        <f>'010 - Kanalizace'!J34</f>
        <v>0</v>
      </c>
      <c r="AX95" s="72">
        <f>'010 - Kanalizace'!J35</f>
        <v>0</v>
      </c>
      <c r="AY95" s="72">
        <f>'010 - Kanalizace'!J36</f>
        <v>0</v>
      </c>
      <c r="AZ95" s="72">
        <f>'010 - Kanalizace'!F33</f>
        <v>0</v>
      </c>
      <c r="BA95" s="72">
        <f>'010 - Kanalizace'!F34</f>
        <v>0</v>
      </c>
      <c r="BB95" s="72" t="e">
        <f>'010 - Kanalizace'!F35</f>
        <v>#REF!</v>
      </c>
      <c r="BC95" s="72" t="e">
        <f>'010 - Kanalizace'!F36</f>
        <v>#REF!</v>
      </c>
      <c r="BD95" s="74" t="e">
        <f>'010 - Kanalizace'!F37</f>
        <v>#REF!</v>
      </c>
    </row>
    <row r="96" spans="1:56" s="6" customFormat="1" ht="16.5" customHeight="1">
      <c r="A96" s="66" t="s">
        <v>63</v>
      </c>
      <c r="B96" s="67"/>
      <c r="C96" s="68"/>
      <c r="D96" s="188" t="s">
        <v>68</v>
      </c>
      <c r="E96" s="188"/>
      <c r="F96" s="188"/>
      <c r="G96" s="188"/>
      <c r="H96" s="188"/>
      <c r="I96" s="69"/>
      <c r="J96" s="188" t="s">
        <v>69</v>
      </c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205">
        <f>'020 - Vodovod'!J30</f>
        <v>0</v>
      </c>
      <c r="AH96" s="206"/>
      <c r="AI96" s="206"/>
      <c r="AJ96" s="206"/>
      <c r="AK96" s="206"/>
      <c r="AL96" s="206"/>
      <c r="AM96" s="206"/>
      <c r="AN96" s="205">
        <f>SUM(AG96,AT96)</f>
        <v>0</v>
      </c>
      <c r="AO96" s="206"/>
      <c r="AP96" s="206"/>
      <c r="AQ96" s="70" t="s">
        <v>66</v>
      </c>
      <c r="AR96" s="67"/>
      <c r="AS96" s="71">
        <v>0</v>
      </c>
      <c r="AT96" s="72">
        <f>ROUND(SUM(AV96:AW96),0)</f>
        <v>0</v>
      </c>
      <c r="AU96" s="73" t="e">
        <f>'020 - Vodovod'!#REF!</f>
        <v>#REF!</v>
      </c>
      <c r="AV96" s="72">
        <f>'020 - Vodovod'!J33</f>
        <v>0</v>
      </c>
      <c r="AW96" s="72">
        <f>'020 - Vodovod'!J34</f>
        <v>0</v>
      </c>
      <c r="AX96" s="72">
        <f>'020 - Vodovod'!J35</f>
        <v>0</v>
      </c>
      <c r="AY96" s="72">
        <f>'020 - Vodovod'!J36</f>
        <v>0</v>
      </c>
      <c r="AZ96" s="72">
        <f>'020 - Vodovod'!F33</f>
        <v>0</v>
      </c>
      <c r="BA96" s="72">
        <f>'020 - Vodovod'!F34</f>
        <v>0</v>
      </c>
      <c r="BB96" s="72" t="e">
        <f>'020 - Vodovod'!F35</f>
        <v>#REF!</v>
      </c>
      <c r="BC96" s="72" t="e">
        <f>'020 - Vodovod'!F36</f>
        <v>#REF!</v>
      </c>
      <c r="BD96" s="74" t="e">
        <f>'020 - Vodovod'!F37</f>
        <v>#REF!</v>
      </c>
    </row>
    <row r="97" spans="1:56" s="6" customFormat="1" ht="16.5" customHeight="1">
      <c r="A97" s="66" t="s">
        <v>63</v>
      </c>
      <c r="B97" s="67"/>
      <c r="C97" s="68"/>
      <c r="D97" s="187" t="s">
        <v>278</v>
      </c>
      <c r="E97" s="187"/>
      <c r="F97" s="187"/>
      <c r="G97" s="187"/>
      <c r="H97" s="187"/>
      <c r="I97" s="69"/>
      <c r="J97" s="188" t="s">
        <v>276</v>
      </c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205">
        <f>'030 - Plynovod'!J30</f>
        <v>0</v>
      </c>
      <c r="AH97" s="206"/>
      <c r="AI97" s="206"/>
      <c r="AJ97" s="206"/>
      <c r="AK97" s="206"/>
      <c r="AL97" s="206"/>
      <c r="AM97" s="206"/>
      <c r="AN97" s="205">
        <f>SUM(AG97,AT97)</f>
        <v>0</v>
      </c>
      <c r="AO97" s="206"/>
      <c r="AP97" s="206"/>
      <c r="AQ97" s="70" t="s">
        <v>66</v>
      </c>
      <c r="AR97" s="67"/>
      <c r="AS97" s="75">
        <v>0</v>
      </c>
      <c r="AT97" s="76">
        <f>ROUND(SUM(AV97:AW97),0)</f>
        <v>0</v>
      </c>
      <c r="AU97" s="77" t="e">
        <f>'030 - Plynovod'!#REF!</f>
        <v>#REF!</v>
      </c>
      <c r="AV97" s="76">
        <f>'030 - Plynovod'!J33</f>
        <v>0</v>
      </c>
      <c r="AW97" s="76">
        <f>'030 - Plynovod'!J34</f>
        <v>0</v>
      </c>
      <c r="AX97" s="76">
        <f>'030 - Plynovod'!J35</f>
        <v>0</v>
      </c>
      <c r="AY97" s="76">
        <f>'030 - Plynovod'!J36</f>
        <v>0</v>
      </c>
      <c r="AZ97" s="76">
        <f>'030 - Plynovod'!F33</f>
        <v>0</v>
      </c>
      <c r="BA97" s="76">
        <f>'030 - Plynovod'!F34</f>
        <v>0</v>
      </c>
      <c r="BB97" s="76" t="e">
        <f>'030 - Plynovod'!F35</f>
        <v>#REF!</v>
      </c>
      <c r="BC97" s="76" t="e">
        <f>'030 - Plynovod'!F36</f>
        <v>#REF!</v>
      </c>
      <c r="BD97" s="78" t="e">
        <f>'030 - Plynovod'!F37</f>
        <v>#REF!</v>
      </c>
    </row>
    <row r="98" spans="1:56" s="1" customFormat="1" ht="30" customHeight="1">
      <c r="A98" s="24"/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5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</row>
    <row r="99" spans="1:56" s="1" customFormat="1" ht="6.75" customHeight="1">
      <c r="A99" s="24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25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</row>
  </sheetData>
  <sheetProtection/>
  <mergeCells count="49">
    <mergeCell ref="E14:AH14"/>
    <mergeCell ref="AK26:AO26"/>
    <mergeCell ref="L28:P28"/>
    <mergeCell ref="AG95:AM95"/>
    <mergeCell ref="AN96:AP96"/>
    <mergeCell ref="AG96:AM96"/>
    <mergeCell ref="AR2:BD2"/>
    <mergeCell ref="AS89:AT91"/>
    <mergeCell ref="AM89:AP89"/>
    <mergeCell ref="AM90:AP90"/>
    <mergeCell ref="K5:AO5"/>
    <mergeCell ref="K6:AO6"/>
    <mergeCell ref="E23:AN23"/>
    <mergeCell ref="W28:AE28"/>
    <mergeCell ref="AK28:AO28"/>
    <mergeCell ref="AK29:AO29"/>
    <mergeCell ref="L29:P29"/>
    <mergeCell ref="AN92:AP92"/>
    <mergeCell ref="AN97:AP97"/>
    <mergeCell ref="AG97:AM97"/>
    <mergeCell ref="AG94:AM94"/>
    <mergeCell ref="AN94:AP94"/>
    <mergeCell ref="AN95:AP9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C92:G92"/>
    <mergeCell ref="L85:AO85"/>
    <mergeCell ref="AM87:AN87"/>
    <mergeCell ref="I92:AF92"/>
    <mergeCell ref="AG92:AM92"/>
    <mergeCell ref="L31:P31"/>
    <mergeCell ref="AK32:AO32"/>
    <mergeCell ref="L32:P32"/>
    <mergeCell ref="X35:AB35"/>
    <mergeCell ref="AK35:AO35"/>
    <mergeCell ref="D97:H97"/>
    <mergeCell ref="J97:AF97"/>
    <mergeCell ref="D95:H95"/>
    <mergeCell ref="J95:AF95"/>
    <mergeCell ref="D96:H96"/>
    <mergeCell ref="J96:AF96"/>
  </mergeCells>
  <hyperlinks>
    <hyperlink ref="A95" location="'010 - Kanalizace'!C2" display="/"/>
    <hyperlink ref="A96" location="'020 - Vodovod'!C2" display="/"/>
    <hyperlink ref="A97" location="'030 - Plyno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4"/>
  <sheetViews>
    <sheetView showGridLines="0" zoomScalePageLayoutView="0" workbookViewId="0" topLeftCell="A107">
      <selection activeCell="I126" sqref="I12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1.421875" style="0" customWidth="1"/>
  </cols>
  <sheetData>
    <row r="1" ht="11.25">
      <c r="A1" s="79"/>
    </row>
    <row r="2" ht="36.75" customHeight="1">
      <c r="L2" s="181"/>
    </row>
    <row r="3" spans="2:12" ht="6.75" customHeight="1">
      <c r="B3" s="13"/>
      <c r="C3" s="14"/>
      <c r="D3" s="14"/>
      <c r="E3" s="14"/>
      <c r="F3" s="14"/>
      <c r="G3" s="14"/>
      <c r="H3" s="14"/>
      <c r="I3" s="14"/>
      <c r="J3" s="14"/>
      <c r="K3" s="155"/>
      <c r="L3" s="182"/>
    </row>
    <row r="4" spans="2:12" ht="24.75" customHeight="1">
      <c r="B4" s="15"/>
      <c r="D4" s="16" t="s">
        <v>70</v>
      </c>
      <c r="L4" s="161"/>
    </row>
    <row r="5" spans="2:12" ht="6.75" customHeight="1">
      <c r="B5" s="15"/>
      <c r="L5" s="161"/>
    </row>
    <row r="6" spans="2:12" ht="12" customHeight="1">
      <c r="B6" s="15"/>
      <c r="D6" s="21" t="s">
        <v>9</v>
      </c>
      <c r="L6" s="161"/>
    </row>
    <row r="7" spans="2:12" ht="16.5" customHeight="1">
      <c r="B7" s="15"/>
      <c r="E7" s="224" t="str">
        <f>'Rekapitulace stavby'!K6</f>
        <v>ZTV pro tři rodinné domky ve Střelských Hošticích</v>
      </c>
      <c r="F7" s="225"/>
      <c r="G7" s="225"/>
      <c r="H7" s="225"/>
      <c r="L7" s="161"/>
    </row>
    <row r="8" spans="1:12" s="1" customFormat="1" ht="12" customHeight="1">
      <c r="A8" s="24"/>
      <c r="B8" s="25"/>
      <c r="C8" s="24"/>
      <c r="D8" s="21" t="s">
        <v>71</v>
      </c>
      <c r="E8" s="24"/>
      <c r="F8" s="24"/>
      <c r="G8" s="24"/>
      <c r="H8" s="24"/>
      <c r="I8" s="24"/>
      <c r="J8" s="24"/>
      <c r="K8" s="24"/>
      <c r="L8" s="175"/>
    </row>
    <row r="9" spans="1:12" s="1" customFormat="1" ht="16.5" customHeight="1">
      <c r="A9" s="24"/>
      <c r="B9" s="25"/>
      <c r="C9" s="24"/>
      <c r="D9" s="24"/>
      <c r="E9" s="191" t="s">
        <v>72</v>
      </c>
      <c r="F9" s="226"/>
      <c r="G9" s="226"/>
      <c r="H9" s="226"/>
      <c r="I9" s="24"/>
      <c r="J9" s="24"/>
      <c r="K9" s="24"/>
      <c r="L9" s="175"/>
    </row>
    <row r="10" spans="1:12" s="1" customFormat="1" ht="11.25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175"/>
    </row>
    <row r="11" spans="1:12" s="1" customFormat="1" ht="12" customHeight="1">
      <c r="A11" s="24"/>
      <c r="B11" s="25"/>
      <c r="C11" s="24"/>
      <c r="D11" s="21" t="s">
        <v>11</v>
      </c>
      <c r="E11" s="24"/>
      <c r="F11" s="19" t="s">
        <v>1</v>
      </c>
      <c r="G11" s="24"/>
      <c r="H11" s="24"/>
      <c r="I11" s="21" t="s">
        <v>12</v>
      </c>
      <c r="J11" s="19" t="s">
        <v>1</v>
      </c>
      <c r="K11" s="24"/>
      <c r="L11" s="175"/>
    </row>
    <row r="12" spans="1:12" s="1" customFormat="1" ht="12" customHeight="1">
      <c r="A12" s="24"/>
      <c r="B12" s="25"/>
      <c r="C12" s="24"/>
      <c r="D12" s="21" t="s">
        <v>13</v>
      </c>
      <c r="E12" s="24"/>
      <c r="F12" s="19" t="s">
        <v>14</v>
      </c>
      <c r="G12" s="24"/>
      <c r="H12" s="24"/>
      <c r="I12" s="21" t="s">
        <v>15</v>
      </c>
      <c r="J12" s="47">
        <f>'Rekapitulace stavby'!AN8</f>
        <v>0</v>
      </c>
      <c r="K12" s="24"/>
      <c r="L12" s="175"/>
    </row>
    <row r="13" spans="1:12" s="1" customFormat="1" ht="10.5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175"/>
    </row>
    <row r="14" spans="1:12" s="1" customFormat="1" ht="12" customHeight="1">
      <c r="A14" s="24"/>
      <c r="B14" s="25"/>
      <c r="C14" s="24"/>
      <c r="D14" s="21" t="s">
        <v>16</v>
      </c>
      <c r="E14" s="24"/>
      <c r="F14" s="24"/>
      <c r="G14" s="24"/>
      <c r="H14" s="24"/>
      <c r="I14" s="21" t="s">
        <v>17</v>
      </c>
      <c r="J14" s="139" t="s">
        <v>273</v>
      </c>
      <c r="K14" s="24"/>
      <c r="L14" s="175"/>
    </row>
    <row r="15" spans="1:12" s="1" customFormat="1" ht="18" customHeight="1">
      <c r="A15" s="24"/>
      <c r="B15" s="25"/>
      <c r="C15" s="24"/>
      <c r="D15" s="24"/>
      <c r="E15" s="19" t="s">
        <v>275</v>
      </c>
      <c r="F15" s="24"/>
      <c r="G15" s="24"/>
      <c r="H15" s="24"/>
      <c r="I15" s="21" t="s">
        <v>18</v>
      </c>
      <c r="J15" s="19" t="s">
        <v>274</v>
      </c>
      <c r="K15" s="24"/>
      <c r="L15" s="175"/>
    </row>
    <row r="16" spans="1:12" s="1" customFormat="1" ht="6.75" customHeight="1">
      <c r="A16" s="24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175"/>
    </row>
    <row r="17" spans="1:12" s="1" customFormat="1" ht="12" customHeight="1">
      <c r="A17" s="24"/>
      <c r="B17" s="25"/>
      <c r="C17" s="24"/>
      <c r="D17" s="21" t="s">
        <v>19</v>
      </c>
      <c r="E17" s="24"/>
      <c r="F17" s="24"/>
      <c r="G17" s="24"/>
      <c r="H17" s="24"/>
      <c r="I17" s="21" t="s">
        <v>17</v>
      </c>
      <c r="J17" s="184">
        <f>'Rekapitulace stavby'!AN13</f>
        <v>0</v>
      </c>
      <c r="K17" s="24"/>
      <c r="L17" s="175"/>
    </row>
    <row r="18" spans="1:12" s="1" customFormat="1" ht="18" customHeight="1">
      <c r="A18" s="24"/>
      <c r="B18" s="25"/>
      <c r="C18" s="24"/>
      <c r="D18" s="24"/>
      <c r="E18" s="19">
        <f>'Rekapitulace stavby'!E14</f>
        <v>0</v>
      </c>
      <c r="F18" s="24"/>
      <c r="G18" s="24"/>
      <c r="H18" s="24"/>
      <c r="I18" s="21" t="s">
        <v>18</v>
      </c>
      <c r="J18" s="184">
        <f>'Rekapitulace stavby'!AN14</f>
        <v>0</v>
      </c>
      <c r="K18" s="24"/>
      <c r="L18" s="175"/>
    </row>
    <row r="19" spans="1:12" s="1" customFormat="1" ht="6.75" customHeight="1">
      <c r="A19" s="24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175"/>
    </row>
    <row r="20" spans="1:12" s="1" customFormat="1" ht="12" customHeight="1">
      <c r="A20" s="24"/>
      <c r="B20" s="25"/>
      <c r="C20" s="24"/>
      <c r="D20" s="21" t="s">
        <v>20</v>
      </c>
      <c r="E20" s="24"/>
      <c r="F20" s="24"/>
      <c r="G20" s="24"/>
      <c r="H20" s="24"/>
      <c r="I20" s="21" t="s">
        <v>17</v>
      </c>
      <c r="J20" s="19" t="s">
        <v>1</v>
      </c>
      <c r="K20" s="24"/>
      <c r="L20" s="175"/>
    </row>
    <row r="21" spans="1:12" s="1" customFormat="1" ht="18" customHeight="1">
      <c r="A21" s="24"/>
      <c r="B21" s="25"/>
      <c r="C21" s="24"/>
      <c r="D21" s="24"/>
      <c r="E21" s="19"/>
      <c r="F21" s="24"/>
      <c r="G21" s="24"/>
      <c r="H21" s="24"/>
      <c r="I21" s="21" t="s">
        <v>18</v>
      </c>
      <c r="J21" s="19" t="s">
        <v>1</v>
      </c>
      <c r="K21" s="24"/>
      <c r="L21" s="175"/>
    </row>
    <row r="22" spans="1:12" s="1" customFormat="1" ht="6.75" customHeight="1">
      <c r="A22" s="24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175"/>
    </row>
    <row r="23" spans="1:12" s="1" customFormat="1" ht="12" customHeight="1">
      <c r="A23" s="24"/>
      <c r="B23" s="25"/>
      <c r="C23" s="24"/>
      <c r="D23" s="21" t="s">
        <v>21</v>
      </c>
      <c r="E23" s="24"/>
      <c r="F23" s="24"/>
      <c r="G23" s="24"/>
      <c r="H23" s="24"/>
      <c r="I23" s="21" t="s">
        <v>17</v>
      </c>
      <c r="J23" s="19" t="s">
        <v>1</v>
      </c>
      <c r="K23" s="24"/>
      <c r="L23" s="175"/>
    </row>
    <row r="24" spans="1:12" s="1" customFormat="1" ht="18" customHeight="1">
      <c r="A24" s="24"/>
      <c r="B24" s="25"/>
      <c r="C24" s="24"/>
      <c r="D24" s="24"/>
      <c r="E24" s="19"/>
      <c r="F24" s="24"/>
      <c r="G24" s="24"/>
      <c r="H24" s="24"/>
      <c r="I24" s="21" t="s">
        <v>18</v>
      </c>
      <c r="J24" s="19" t="s">
        <v>1</v>
      </c>
      <c r="K24" s="24"/>
      <c r="L24" s="175"/>
    </row>
    <row r="25" spans="1:12" s="1" customFormat="1" ht="6.75" customHeight="1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175"/>
    </row>
    <row r="26" spans="1:12" s="1" customFormat="1" ht="12" customHeight="1">
      <c r="A26" s="24"/>
      <c r="B26" s="25"/>
      <c r="C26" s="24"/>
      <c r="D26" s="21" t="s">
        <v>22</v>
      </c>
      <c r="E26" s="24"/>
      <c r="F26" s="24"/>
      <c r="G26" s="24"/>
      <c r="H26" s="24"/>
      <c r="I26" s="24"/>
      <c r="J26" s="24"/>
      <c r="K26" s="24"/>
      <c r="L26" s="175"/>
    </row>
    <row r="27" spans="1:12" s="7" customFormat="1" ht="16.5" customHeight="1">
      <c r="A27" s="80"/>
      <c r="B27" s="81"/>
      <c r="C27" s="80"/>
      <c r="D27" s="80"/>
      <c r="E27" s="219" t="s">
        <v>1</v>
      </c>
      <c r="F27" s="219"/>
      <c r="G27" s="219"/>
      <c r="H27" s="219"/>
      <c r="I27" s="80"/>
      <c r="J27" s="80"/>
      <c r="K27" s="80"/>
      <c r="L27" s="183"/>
    </row>
    <row r="28" spans="1:12" s="1" customFormat="1" ht="6.75" customHeight="1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175"/>
    </row>
    <row r="29" spans="1:12" s="1" customFormat="1" ht="6.75" customHeight="1">
      <c r="A29" s="24"/>
      <c r="B29" s="25"/>
      <c r="C29" s="24"/>
      <c r="D29" s="56"/>
      <c r="E29" s="56"/>
      <c r="F29" s="56"/>
      <c r="G29" s="56"/>
      <c r="H29" s="56"/>
      <c r="I29" s="56"/>
      <c r="J29" s="56"/>
      <c r="K29" s="156"/>
      <c r="L29" s="175"/>
    </row>
    <row r="30" spans="1:12" s="1" customFormat="1" ht="24.75" customHeight="1">
      <c r="A30" s="24"/>
      <c r="B30" s="25"/>
      <c r="C30" s="24"/>
      <c r="D30" s="82" t="s">
        <v>23</v>
      </c>
      <c r="E30" s="24"/>
      <c r="F30" s="24"/>
      <c r="G30" s="24"/>
      <c r="H30" s="24"/>
      <c r="I30" s="24"/>
      <c r="J30" s="60">
        <f>ROUND(J123,0)</f>
        <v>0</v>
      </c>
      <c r="K30" s="24"/>
      <c r="L30" s="175"/>
    </row>
    <row r="31" spans="1:12" s="1" customFormat="1" ht="6.75" customHeight="1">
      <c r="A31" s="24"/>
      <c r="B31" s="25"/>
      <c r="C31" s="24"/>
      <c r="D31" s="56"/>
      <c r="E31" s="56"/>
      <c r="F31" s="56"/>
      <c r="G31" s="56"/>
      <c r="H31" s="56"/>
      <c r="I31" s="56"/>
      <c r="J31" s="56"/>
      <c r="K31" s="156"/>
      <c r="L31" s="175"/>
    </row>
    <row r="32" spans="1:12" s="1" customFormat="1" ht="14.25" customHeight="1">
      <c r="A32" s="24"/>
      <c r="B32" s="25"/>
      <c r="C32" s="24"/>
      <c r="D32" s="24"/>
      <c r="E32" s="24"/>
      <c r="F32" s="28" t="s">
        <v>25</v>
      </c>
      <c r="G32" s="24"/>
      <c r="H32" s="24"/>
      <c r="I32" s="28" t="s">
        <v>24</v>
      </c>
      <c r="J32" s="28" t="s">
        <v>26</v>
      </c>
      <c r="K32" s="24"/>
      <c r="L32" s="175"/>
    </row>
    <row r="33" spans="1:12" s="1" customFormat="1" ht="14.25" customHeight="1">
      <c r="A33" s="24"/>
      <c r="B33" s="25"/>
      <c r="C33" s="24"/>
      <c r="D33" s="83" t="s">
        <v>27</v>
      </c>
      <c r="E33" s="21" t="s">
        <v>28</v>
      </c>
      <c r="F33" s="84">
        <f>ROUND((SUM(J30)),0)</f>
        <v>0</v>
      </c>
      <c r="G33" s="24"/>
      <c r="H33" s="24"/>
      <c r="I33" s="85">
        <v>0.21</v>
      </c>
      <c r="J33" s="84">
        <f>ROUND(((SUM(F33))*I33),0)</f>
        <v>0</v>
      </c>
      <c r="K33" s="24"/>
      <c r="L33" s="175"/>
    </row>
    <row r="34" spans="1:12" s="1" customFormat="1" ht="14.25" customHeight="1">
      <c r="A34" s="24"/>
      <c r="B34" s="25"/>
      <c r="C34" s="24"/>
      <c r="D34" s="24"/>
      <c r="E34" s="21" t="s">
        <v>29</v>
      </c>
      <c r="F34" s="84">
        <f>ROUND((SUM(I30)),0)</f>
        <v>0</v>
      </c>
      <c r="G34" s="24"/>
      <c r="H34" s="24"/>
      <c r="I34" s="85">
        <v>0.15</v>
      </c>
      <c r="J34" s="84">
        <f>ROUND(((SUM(F34))*I34),0)</f>
        <v>0</v>
      </c>
      <c r="K34" s="24"/>
      <c r="L34" s="175"/>
    </row>
    <row r="35" spans="1:12" s="1" customFormat="1" ht="14.25" customHeight="1" hidden="1">
      <c r="A35" s="24"/>
      <c r="B35" s="25"/>
      <c r="C35" s="24"/>
      <c r="D35" s="24"/>
      <c r="E35" s="21" t="s">
        <v>30</v>
      </c>
      <c r="F35" s="84" t="e">
        <f>ROUND((SUM(#REF!)),0)</f>
        <v>#REF!</v>
      </c>
      <c r="G35" s="24"/>
      <c r="H35" s="24"/>
      <c r="I35" s="85">
        <v>0.21</v>
      </c>
      <c r="J35" s="84">
        <f>0</f>
        <v>0</v>
      </c>
      <c r="K35" s="24"/>
      <c r="L35" s="175"/>
    </row>
    <row r="36" spans="1:12" s="1" customFormat="1" ht="14.25" customHeight="1" hidden="1">
      <c r="A36" s="24"/>
      <c r="B36" s="25"/>
      <c r="C36" s="24"/>
      <c r="D36" s="24"/>
      <c r="E36" s="21" t="s">
        <v>31</v>
      </c>
      <c r="F36" s="84" t="e">
        <f>ROUND((SUM(#REF!)),0)</f>
        <v>#REF!</v>
      </c>
      <c r="G36" s="24"/>
      <c r="H36" s="24"/>
      <c r="I36" s="85">
        <v>0.15</v>
      </c>
      <c r="J36" s="84">
        <f>0</f>
        <v>0</v>
      </c>
      <c r="K36" s="24"/>
      <c r="L36" s="175"/>
    </row>
    <row r="37" spans="1:12" s="1" customFormat="1" ht="14.25" customHeight="1" hidden="1">
      <c r="A37" s="24"/>
      <c r="B37" s="25"/>
      <c r="C37" s="24"/>
      <c r="D37" s="24"/>
      <c r="E37" s="21" t="s">
        <v>32</v>
      </c>
      <c r="F37" s="84" t="e">
        <f>ROUND((SUM(#REF!)),0)</f>
        <v>#REF!</v>
      </c>
      <c r="G37" s="24"/>
      <c r="H37" s="24"/>
      <c r="I37" s="85">
        <v>0</v>
      </c>
      <c r="J37" s="84">
        <f>0</f>
        <v>0</v>
      </c>
      <c r="K37" s="24"/>
      <c r="L37" s="175"/>
    </row>
    <row r="38" spans="1:12" s="1" customFormat="1" ht="6.75" customHeight="1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175"/>
    </row>
    <row r="39" spans="1:12" s="1" customFormat="1" ht="24.75" customHeight="1">
      <c r="A39" s="24"/>
      <c r="B39" s="25"/>
      <c r="C39" s="30"/>
      <c r="D39" s="31" t="s">
        <v>33</v>
      </c>
      <c r="E39" s="32"/>
      <c r="F39" s="32"/>
      <c r="G39" s="86" t="s">
        <v>34</v>
      </c>
      <c r="H39" s="33" t="s">
        <v>35</v>
      </c>
      <c r="I39" s="32"/>
      <c r="J39" s="87">
        <f>SUM(J30:J37)</f>
        <v>0</v>
      </c>
      <c r="K39" s="157"/>
      <c r="L39" s="175"/>
    </row>
    <row r="40" spans="1:12" s="1" customFormat="1" ht="14.25" customHeigh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175"/>
    </row>
    <row r="41" spans="2:12" ht="14.25" customHeight="1">
      <c r="B41" s="15"/>
      <c r="L41" s="161"/>
    </row>
    <row r="42" spans="2:12" ht="14.25" customHeight="1">
      <c r="B42" s="15"/>
      <c r="L42" s="161"/>
    </row>
    <row r="43" spans="2:12" ht="14.25" customHeight="1">
      <c r="B43" s="15"/>
      <c r="L43" s="161"/>
    </row>
    <row r="44" spans="2:12" ht="14.25" customHeight="1">
      <c r="B44" s="15"/>
      <c r="L44" s="161"/>
    </row>
    <row r="45" spans="2:12" ht="14.25" customHeight="1">
      <c r="B45" s="15"/>
      <c r="L45" s="161"/>
    </row>
    <row r="46" spans="2:12" ht="14.25" customHeight="1">
      <c r="B46" s="15"/>
      <c r="L46" s="161"/>
    </row>
    <row r="47" spans="2:12" ht="14.25" customHeight="1">
      <c r="B47" s="15"/>
      <c r="L47" s="161"/>
    </row>
    <row r="48" spans="2:12" ht="14.25" customHeight="1">
      <c r="B48" s="15"/>
      <c r="L48" s="161"/>
    </row>
    <row r="49" spans="2:12" ht="14.25" customHeight="1">
      <c r="B49" s="15"/>
      <c r="L49" s="161"/>
    </row>
    <row r="50" spans="2:12" s="1" customFormat="1" ht="14.25" customHeight="1">
      <c r="B50" s="34"/>
      <c r="D50" s="35" t="s">
        <v>36</v>
      </c>
      <c r="E50" s="36"/>
      <c r="F50" s="36"/>
      <c r="G50" s="35" t="s">
        <v>37</v>
      </c>
      <c r="H50" s="36"/>
      <c r="I50" s="36"/>
      <c r="J50" s="36"/>
      <c r="K50" s="158"/>
      <c r="L50" s="175"/>
    </row>
    <row r="51" spans="2:12" ht="11.25">
      <c r="B51" s="15"/>
      <c r="L51" s="161"/>
    </row>
    <row r="52" spans="2:12" ht="11.25">
      <c r="B52" s="15"/>
      <c r="L52" s="161"/>
    </row>
    <row r="53" spans="2:12" ht="11.25">
      <c r="B53" s="15"/>
      <c r="L53" s="161"/>
    </row>
    <row r="54" spans="2:12" ht="11.25">
      <c r="B54" s="15"/>
      <c r="L54" s="161"/>
    </row>
    <row r="55" spans="2:12" ht="11.25">
      <c r="B55" s="15"/>
      <c r="L55" s="161"/>
    </row>
    <row r="56" spans="2:12" ht="11.25">
      <c r="B56" s="15"/>
      <c r="L56" s="161"/>
    </row>
    <row r="57" spans="2:12" ht="11.25">
      <c r="B57" s="15"/>
      <c r="L57" s="161"/>
    </row>
    <row r="58" spans="2:12" ht="11.25">
      <c r="B58" s="15"/>
      <c r="L58" s="161"/>
    </row>
    <row r="59" spans="2:12" ht="11.25">
      <c r="B59" s="15"/>
      <c r="L59" s="161"/>
    </row>
    <row r="60" spans="2:12" ht="11.25">
      <c r="B60" s="15"/>
      <c r="L60" s="161"/>
    </row>
    <row r="61" spans="1:12" s="1" customFormat="1" ht="12.75">
      <c r="A61" s="24"/>
      <c r="B61" s="25"/>
      <c r="C61" s="24"/>
      <c r="D61" s="37" t="s">
        <v>38</v>
      </c>
      <c r="E61" s="27"/>
      <c r="F61" s="88" t="s">
        <v>39</v>
      </c>
      <c r="G61" s="37" t="s">
        <v>38</v>
      </c>
      <c r="H61" s="27"/>
      <c r="I61" s="27"/>
      <c r="J61" s="89" t="s">
        <v>39</v>
      </c>
      <c r="K61" s="159"/>
      <c r="L61" s="175"/>
    </row>
    <row r="62" spans="2:12" ht="11.25">
      <c r="B62" s="15"/>
      <c r="L62" s="161"/>
    </row>
    <row r="63" spans="2:12" ht="11.25">
      <c r="B63" s="15"/>
      <c r="L63" s="161"/>
    </row>
    <row r="64" spans="2:12" ht="11.25">
      <c r="B64" s="15"/>
      <c r="L64" s="161"/>
    </row>
    <row r="65" spans="1:12" s="1" customFormat="1" ht="12.75">
      <c r="A65" s="24"/>
      <c r="B65" s="25"/>
      <c r="C65" s="24"/>
      <c r="D65" s="35" t="s">
        <v>40</v>
      </c>
      <c r="E65" s="38"/>
      <c r="F65" s="38"/>
      <c r="G65" s="35" t="s">
        <v>41</v>
      </c>
      <c r="H65" s="38"/>
      <c r="I65" s="38"/>
      <c r="J65" s="38"/>
      <c r="K65" s="160"/>
      <c r="L65" s="175"/>
    </row>
    <row r="66" spans="2:12" ht="11.25">
      <c r="B66" s="15"/>
      <c r="L66" s="161"/>
    </row>
    <row r="67" spans="2:12" ht="11.25">
      <c r="B67" s="15"/>
      <c r="L67" s="161"/>
    </row>
    <row r="68" spans="2:12" ht="11.25">
      <c r="B68" s="15"/>
      <c r="L68" s="161"/>
    </row>
    <row r="69" spans="2:12" ht="11.25">
      <c r="B69" s="15"/>
      <c r="L69" s="161"/>
    </row>
    <row r="70" spans="2:12" ht="11.25">
      <c r="B70" s="15"/>
      <c r="L70" s="161"/>
    </row>
    <row r="71" spans="2:12" ht="11.25">
      <c r="B71" s="15"/>
      <c r="L71" s="161"/>
    </row>
    <row r="72" spans="2:12" ht="11.25">
      <c r="B72" s="15"/>
      <c r="L72" s="161"/>
    </row>
    <row r="73" spans="2:12" ht="11.25">
      <c r="B73" s="15"/>
      <c r="L73" s="161"/>
    </row>
    <row r="74" spans="2:12" ht="11.25">
      <c r="B74" s="15"/>
      <c r="L74" s="161"/>
    </row>
    <row r="75" spans="2:12" ht="11.25">
      <c r="B75" s="15"/>
      <c r="L75" s="161"/>
    </row>
    <row r="76" spans="1:12" s="1" customFormat="1" ht="12.75">
      <c r="A76" s="24"/>
      <c r="B76" s="25"/>
      <c r="C76" s="24"/>
      <c r="D76" s="37" t="s">
        <v>38</v>
      </c>
      <c r="E76" s="27"/>
      <c r="F76" s="88" t="s">
        <v>39</v>
      </c>
      <c r="G76" s="37" t="s">
        <v>38</v>
      </c>
      <c r="H76" s="27"/>
      <c r="I76" s="27"/>
      <c r="J76" s="89" t="s">
        <v>39</v>
      </c>
      <c r="K76" s="159"/>
      <c r="L76" s="175"/>
    </row>
    <row r="77" spans="1:12" s="1" customFormat="1" ht="14.25" customHeight="1">
      <c r="A77" s="24"/>
      <c r="B77" s="39"/>
      <c r="C77" s="40"/>
      <c r="D77" s="40"/>
      <c r="E77" s="40"/>
      <c r="F77" s="40"/>
      <c r="G77" s="40"/>
      <c r="H77" s="40"/>
      <c r="I77" s="40"/>
      <c r="J77" s="40"/>
      <c r="K77" s="154"/>
      <c r="L77" s="178"/>
    </row>
    <row r="80" ht="11.25">
      <c r="L80" s="181"/>
    </row>
    <row r="81" spans="1:12" s="1" customFormat="1" ht="6.75" customHeight="1">
      <c r="A81" s="24"/>
      <c r="B81" s="41"/>
      <c r="C81" s="42"/>
      <c r="D81" s="42"/>
      <c r="E81" s="42"/>
      <c r="F81" s="42"/>
      <c r="G81" s="42"/>
      <c r="H81" s="42"/>
      <c r="I81" s="42"/>
      <c r="J81" s="42"/>
      <c r="K81" s="151"/>
      <c r="L81" s="175"/>
    </row>
    <row r="82" spans="1:12" s="1" customFormat="1" ht="24.75" customHeight="1">
      <c r="A82" s="24"/>
      <c r="B82" s="25"/>
      <c r="C82" s="16" t="s">
        <v>73</v>
      </c>
      <c r="D82" s="24"/>
      <c r="E82" s="24"/>
      <c r="F82" s="24"/>
      <c r="G82" s="24"/>
      <c r="H82" s="24"/>
      <c r="I82" s="24"/>
      <c r="J82" s="24"/>
      <c r="K82" s="24"/>
      <c r="L82" s="175"/>
    </row>
    <row r="83" spans="1:12" s="1" customFormat="1" ht="6.7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175"/>
    </row>
    <row r="84" spans="1:12" s="1" customFormat="1" ht="12" customHeight="1">
      <c r="A84" s="24"/>
      <c r="B84" s="25"/>
      <c r="C84" s="21" t="s">
        <v>9</v>
      </c>
      <c r="D84" s="24"/>
      <c r="E84" s="24"/>
      <c r="F84" s="24"/>
      <c r="G84" s="24"/>
      <c r="H84" s="24"/>
      <c r="I84" s="24"/>
      <c r="J84" s="24"/>
      <c r="K84" s="24"/>
      <c r="L84" s="175"/>
    </row>
    <row r="85" spans="1:12" s="1" customFormat="1" ht="16.5" customHeight="1">
      <c r="A85" s="24"/>
      <c r="B85" s="25"/>
      <c r="C85" s="24"/>
      <c r="D85" s="24"/>
      <c r="E85" s="224" t="str">
        <f>E7</f>
        <v>ZTV pro tři rodinné domky ve Střelských Hošticích</v>
      </c>
      <c r="F85" s="225"/>
      <c r="G85" s="225"/>
      <c r="H85" s="225"/>
      <c r="I85" s="24"/>
      <c r="J85" s="24"/>
      <c r="K85" s="24"/>
      <c r="L85" s="175"/>
    </row>
    <row r="86" spans="1:12" s="1" customFormat="1" ht="12" customHeight="1">
      <c r="A86" s="24"/>
      <c r="B86" s="25"/>
      <c r="C86" s="21" t="s">
        <v>71</v>
      </c>
      <c r="D86" s="24"/>
      <c r="E86" s="24"/>
      <c r="F86" s="24"/>
      <c r="G86" s="24"/>
      <c r="H86" s="24"/>
      <c r="I86" s="24"/>
      <c r="J86" s="24"/>
      <c r="K86" s="24"/>
      <c r="L86" s="175"/>
    </row>
    <row r="87" spans="1:12" s="1" customFormat="1" ht="16.5" customHeight="1">
      <c r="A87" s="24"/>
      <c r="B87" s="25"/>
      <c r="C87" s="24"/>
      <c r="D87" s="24"/>
      <c r="E87" s="191" t="str">
        <f>E9</f>
        <v>010 - Kanalizace</v>
      </c>
      <c r="F87" s="226"/>
      <c r="G87" s="226"/>
      <c r="H87" s="226"/>
      <c r="I87" s="24"/>
      <c r="J87" s="24"/>
      <c r="K87" s="24"/>
      <c r="L87" s="175"/>
    </row>
    <row r="88" spans="1:12" s="1" customFormat="1" ht="6.7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175"/>
    </row>
    <row r="89" spans="1:12" s="1" customFormat="1" ht="12" customHeight="1">
      <c r="A89" s="24"/>
      <c r="B89" s="25"/>
      <c r="C89" s="21" t="s">
        <v>13</v>
      </c>
      <c r="D89" s="24"/>
      <c r="E89" s="24"/>
      <c r="F89" s="19" t="str">
        <f>F12</f>
        <v>Střelské Hoštice</v>
      </c>
      <c r="G89" s="24"/>
      <c r="H89" s="24"/>
      <c r="I89" s="21" t="s">
        <v>15</v>
      </c>
      <c r="J89" s="47">
        <f>IF(J12="","",J12)</f>
        <v>0</v>
      </c>
      <c r="K89" s="24"/>
      <c r="L89" s="175"/>
    </row>
    <row r="90" spans="1:12" s="1" customFormat="1" ht="6.75" customHeight="1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175"/>
    </row>
    <row r="91" spans="1:12" s="1" customFormat="1" ht="27.75" customHeight="1">
      <c r="A91" s="24"/>
      <c r="B91" s="25"/>
      <c r="C91" s="21" t="s">
        <v>16</v>
      </c>
      <c r="D91" s="24"/>
      <c r="E91" s="24"/>
      <c r="F91" s="19" t="str">
        <f>E15</f>
        <v>Obec Střelské Hoštice, Střelské Hoštice 83, 387 15 Střelské Hoštice</v>
      </c>
      <c r="G91" s="24"/>
      <c r="H91" s="24"/>
      <c r="I91" s="21" t="s">
        <v>20</v>
      </c>
      <c r="J91" s="22"/>
      <c r="K91" s="24"/>
      <c r="L91" s="175"/>
    </row>
    <row r="92" spans="1:12" s="1" customFormat="1" ht="27.75" customHeight="1">
      <c r="A92" s="24"/>
      <c r="B92" s="25"/>
      <c r="C92" s="21" t="s">
        <v>19</v>
      </c>
      <c r="D92" s="24"/>
      <c r="E92" s="24"/>
      <c r="F92" s="19">
        <f>IF(E18="","",E18)</f>
        <v>0</v>
      </c>
      <c r="G92" s="24"/>
      <c r="H92" s="24"/>
      <c r="I92" s="21" t="s">
        <v>21</v>
      </c>
      <c r="J92" s="22"/>
      <c r="K92" s="24"/>
      <c r="L92" s="175"/>
    </row>
    <row r="93" spans="1:12" s="1" customFormat="1" ht="9.75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175"/>
    </row>
    <row r="94" spans="1:12" s="1" customFormat="1" ht="29.25" customHeight="1">
      <c r="A94" s="24"/>
      <c r="B94" s="25"/>
      <c r="C94" s="90" t="s">
        <v>74</v>
      </c>
      <c r="D94" s="30"/>
      <c r="E94" s="30"/>
      <c r="F94" s="30"/>
      <c r="G94" s="30"/>
      <c r="H94" s="30"/>
      <c r="I94" s="30"/>
      <c r="J94" s="91" t="s">
        <v>75</v>
      </c>
      <c r="K94" s="30"/>
      <c r="L94" s="175"/>
    </row>
    <row r="95" spans="1:12" s="1" customFormat="1" ht="9.75" customHeight="1">
      <c r="A95" s="24"/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175"/>
    </row>
    <row r="96" spans="1:12" s="1" customFormat="1" ht="22.5" customHeight="1">
      <c r="A96" s="24"/>
      <c r="B96" s="25"/>
      <c r="C96" s="92" t="s">
        <v>76</v>
      </c>
      <c r="D96" s="24"/>
      <c r="E96" s="24"/>
      <c r="F96" s="24"/>
      <c r="G96" s="24"/>
      <c r="H96" s="24"/>
      <c r="I96" s="24"/>
      <c r="J96" s="60">
        <f>J123</f>
        <v>0</v>
      </c>
      <c r="K96" s="24"/>
      <c r="L96" s="175"/>
    </row>
    <row r="97" spans="2:12" s="8" customFormat="1" ht="24.75" customHeight="1">
      <c r="B97" s="93"/>
      <c r="D97" s="94" t="s">
        <v>77</v>
      </c>
      <c r="E97" s="95"/>
      <c r="F97" s="95"/>
      <c r="G97" s="95"/>
      <c r="H97" s="95"/>
      <c r="I97" s="95"/>
      <c r="J97" s="96">
        <f>J124</f>
        <v>0</v>
      </c>
      <c r="L97" s="179"/>
    </row>
    <row r="98" spans="2:12" s="9" customFormat="1" ht="19.5" customHeight="1">
      <c r="B98" s="97"/>
      <c r="D98" s="98" t="s">
        <v>78</v>
      </c>
      <c r="E98" s="99"/>
      <c r="F98" s="99"/>
      <c r="G98" s="99"/>
      <c r="H98" s="99"/>
      <c r="I98" s="99"/>
      <c r="J98" s="100">
        <f>J125</f>
        <v>0</v>
      </c>
      <c r="L98" s="180"/>
    </row>
    <row r="99" spans="2:12" s="9" customFormat="1" ht="19.5" customHeight="1">
      <c r="B99" s="97"/>
      <c r="D99" s="98" t="s">
        <v>79</v>
      </c>
      <c r="E99" s="99"/>
      <c r="F99" s="99"/>
      <c r="G99" s="99"/>
      <c r="H99" s="99"/>
      <c r="I99" s="99"/>
      <c r="J99" s="100">
        <f>J133</f>
        <v>0</v>
      </c>
      <c r="L99" s="180"/>
    </row>
    <row r="100" spans="2:12" s="9" customFormat="1" ht="19.5" customHeight="1">
      <c r="B100" s="97"/>
      <c r="D100" s="98" t="s">
        <v>80</v>
      </c>
      <c r="E100" s="99"/>
      <c r="F100" s="99"/>
      <c r="G100" s="99"/>
      <c r="H100" s="99"/>
      <c r="I100" s="99"/>
      <c r="J100" s="100">
        <f>J135</f>
        <v>0</v>
      </c>
      <c r="L100" s="180"/>
    </row>
    <row r="101" spans="2:12" s="9" customFormat="1" ht="19.5" customHeight="1">
      <c r="B101" s="97"/>
      <c r="D101" s="98" t="s">
        <v>81</v>
      </c>
      <c r="E101" s="99"/>
      <c r="F101" s="99"/>
      <c r="G101" s="99"/>
      <c r="H101" s="99"/>
      <c r="I101" s="99"/>
      <c r="J101" s="100">
        <f>J147</f>
        <v>0</v>
      </c>
      <c r="L101" s="180"/>
    </row>
    <row r="102" spans="2:12" s="8" customFormat="1" ht="24.75" customHeight="1">
      <c r="B102" s="93"/>
      <c r="D102" s="94" t="s">
        <v>82</v>
      </c>
      <c r="E102" s="95"/>
      <c r="F102" s="95"/>
      <c r="G102" s="95"/>
      <c r="H102" s="95"/>
      <c r="I102" s="95"/>
      <c r="J102" s="96">
        <f>J149</f>
        <v>0</v>
      </c>
      <c r="L102" s="179"/>
    </row>
    <row r="103" spans="2:12" s="9" customFormat="1" ht="19.5" customHeight="1">
      <c r="B103" s="97"/>
      <c r="D103" s="98" t="s">
        <v>83</v>
      </c>
      <c r="E103" s="99"/>
      <c r="F103" s="99"/>
      <c r="G103" s="99"/>
      <c r="H103" s="99"/>
      <c r="I103" s="99"/>
      <c r="J103" s="100">
        <f>J150</f>
        <v>0</v>
      </c>
      <c r="L103" s="180"/>
    </row>
    <row r="104" spans="1:12" s="1" customFormat="1" ht="21.75" customHeight="1">
      <c r="A104" s="24"/>
      <c r="B104" s="25"/>
      <c r="C104" s="24"/>
      <c r="D104" s="24"/>
      <c r="E104" s="24"/>
      <c r="F104" s="24"/>
      <c r="G104" s="24"/>
      <c r="H104" s="24"/>
      <c r="I104" s="24"/>
      <c r="J104" s="24"/>
      <c r="K104" s="24"/>
      <c r="L104" s="175"/>
    </row>
    <row r="105" spans="1:12" s="1" customFormat="1" ht="6.75" customHeight="1">
      <c r="A105" s="24"/>
      <c r="B105" s="39"/>
      <c r="C105" s="40"/>
      <c r="D105" s="40"/>
      <c r="E105" s="40"/>
      <c r="F105" s="40"/>
      <c r="G105" s="40"/>
      <c r="H105" s="40"/>
      <c r="I105" s="40"/>
      <c r="J105" s="40"/>
      <c r="K105" s="154"/>
      <c r="L105" s="178"/>
    </row>
    <row r="108" ht="11.25">
      <c r="L108" s="181"/>
    </row>
    <row r="109" spans="1:12" s="1" customFormat="1" ht="6.75" customHeight="1">
      <c r="A109" s="24"/>
      <c r="B109" s="41"/>
      <c r="C109" s="42"/>
      <c r="D109" s="42"/>
      <c r="E109" s="42"/>
      <c r="F109" s="42"/>
      <c r="G109" s="42"/>
      <c r="H109" s="42"/>
      <c r="I109" s="42"/>
      <c r="J109" s="42"/>
      <c r="K109" s="151"/>
      <c r="L109" s="175"/>
    </row>
    <row r="110" spans="1:12" s="1" customFormat="1" ht="24.75" customHeight="1">
      <c r="A110" s="24"/>
      <c r="B110" s="25"/>
      <c r="C110" s="16" t="s">
        <v>84</v>
      </c>
      <c r="D110" s="24"/>
      <c r="E110" s="24"/>
      <c r="F110" s="24"/>
      <c r="G110" s="24"/>
      <c r="H110" s="24"/>
      <c r="I110" s="24"/>
      <c r="J110" s="24"/>
      <c r="K110" s="24"/>
      <c r="L110" s="175"/>
    </row>
    <row r="111" spans="1:12" s="1" customFormat="1" ht="6.75" customHeight="1">
      <c r="A111" s="24"/>
      <c r="B111" s="25"/>
      <c r="C111" s="24"/>
      <c r="D111" s="24"/>
      <c r="E111" s="24"/>
      <c r="F111" s="24"/>
      <c r="G111" s="24"/>
      <c r="H111" s="24"/>
      <c r="I111" s="24"/>
      <c r="J111" s="24"/>
      <c r="K111" s="24"/>
      <c r="L111" s="175"/>
    </row>
    <row r="112" spans="1:12" s="1" customFormat="1" ht="12" customHeight="1">
      <c r="A112" s="24"/>
      <c r="B112" s="25"/>
      <c r="C112" s="21" t="s">
        <v>9</v>
      </c>
      <c r="D112" s="24"/>
      <c r="E112" s="24"/>
      <c r="F112" s="24"/>
      <c r="G112" s="24"/>
      <c r="H112" s="24"/>
      <c r="I112" s="24"/>
      <c r="J112" s="24"/>
      <c r="K112" s="24"/>
      <c r="L112" s="175"/>
    </row>
    <row r="113" spans="1:12" s="1" customFormat="1" ht="16.5" customHeight="1">
      <c r="A113" s="24"/>
      <c r="B113" s="25"/>
      <c r="C113" s="24"/>
      <c r="D113" s="24"/>
      <c r="E113" s="224" t="str">
        <f>E7</f>
        <v>ZTV pro tři rodinné domky ve Střelských Hošticích</v>
      </c>
      <c r="F113" s="225"/>
      <c r="G113" s="225"/>
      <c r="H113" s="225"/>
      <c r="I113" s="24"/>
      <c r="J113" s="24"/>
      <c r="K113" s="24"/>
      <c r="L113" s="175"/>
    </row>
    <row r="114" spans="1:12" s="1" customFormat="1" ht="12" customHeight="1">
      <c r="A114" s="24"/>
      <c r="B114" s="25"/>
      <c r="C114" s="21" t="s">
        <v>71</v>
      </c>
      <c r="D114" s="24"/>
      <c r="E114" s="24"/>
      <c r="F114" s="24"/>
      <c r="G114" s="24"/>
      <c r="H114" s="24"/>
      <c r="I114" s="24"/>
      <c r="J114" s="24"/>
      <c r="K114" s="24"/>
      <c r="L114" s="175"/>
    </row>
    <row r="115" spans="1:12" s="1" customFormat="1" ht="16.5" customHeight="1">
      <c r="A115" s="24"/>
      <c r="B115" s="25"/>
      <c r="C115" s="24"/>
      <c r="D115" s="24"/>
      <c r="E115" s="191" t="str">
        <f>E9</f>
        <v>010 - Kanalizace</v>
      </c>
      <c r="F115" s="226"/>
      <c r="G115" s="226"/>
      <c r="H115" s="226"/>
      <c r="I115" s="24"/>
      <c r="J115" s="24"/>
      <c r="K115" s="24"/>
      <c r="L115" s="175"/>
    </row>
    <row r="116" spans="1:12" s="1" customFormat="1" ht="6.75" customHeight="1">
      <c r="A116" s="24"/>
      <c r="B116" s="25"/>
      <c r="C116" s="24"/>
      <c r="D116" s="24"/>
      <c r="E116" s="24"/>
      <c r="F116" s="24"/>
      <c r="G116" s="24"/>
      <c r="H116" s="24"/>
      <c r="I116" s="24"/>
      <c r="J116" s="24"/>
      <c r="K116" s="24"/>
      <c r="L116" s="175"/>
    </row>
    <row r="117" spans="1:12" s="1" customFormat="1" ht="12" customHeight="1">
      <c r="A117" s="24"/>
      <c r="B117" s="25"/>
      <c r="C117" s="21" t="s">
        <v>13</v>
      </c>
      <c r="D117" s="24"/>
      <c r="E117" s="24"/>
      <c r="F117" s="19" t="str">
        <f>F12</f>
        <v>Střelské Hoštice</v>
      </c>
      <c r="G117" s="24"/>
      <c r="H117" s="24"/>
      <c r="I117" s="21" t="s">
        <v>15</v>
      </c>
      <c r="J117" s="47">
        <f>IF(J12="","",J12)</f>
        <v>0</v>
      </c>
      <c r="K117" s="24"/>
      <c r="L117" s="175"/>
    </row>
    <row r="118" spans="1:12" s="1" customFormat="1" ht="6.75" customHeight="1">
      <c r="A118" s="24"/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175"/>
    </row>
    <row r="119" spans="1:12" s="1" customFormat="1" ht="27.75" customHeight="1">
      <c r="A119" s="24"/>
      <c r="B119" s="25"/>
      <c r="C119" s="21" t="s">
        <v>16</v>
      </c>
      <c r="D119" s="24"/>
      <c r="E119" s="24"/>
      <c r="F119" s="19" t="str">
        <f>E15</f>
        <v>Obec Střelské Hoštice, Střelské Hoštice 83, 387 15 Střelské Hoštice</v>
      </c>
      <c r="G119" s="24"/>
      <c r="H119" s="24"/>
      <c r="I119" s="21" t="s">
        <v>20</v>
      </c>
      <c r="J119" s="22"/>
      <c r="K119" s="24"/>
      <c r="L119" s="175"/>
    </row>
    <row r="120" spans="1:12" s="1" customFormat="1" ht="27.75" customHeight="1">
      <c r="A120" s="24"/>
      <c r="B120" s="25"/>
      <c r="C120" s="21" t="s">
        <v>19</v>
      </c>
      <c r="D120" s="24"/>
      <c r="E120" s="24"/>
      <c r="F120" s="19">
        <f>IF(E18="","",E18)</f>
        <v>0</v>
      </c>
      <c r="G120" s="24"/>
      <c r="H120" s="24"/>
      <c r="I120" s="21" t="s">
        <v>21</v>
      </c>
      <c r="J120" s="22"/>
      <c r="K120" s="24"/>
      <c r="L120" s="175"/>
    </row>
    <row r="121" spans="1:12" s="1" customFormat="1" ht="9.75" customHeight="1">
      <c r="A121" s="24"/>
      <c r="B121" s="25"/>
      <c r="C121" s="24"/>
      <c r="D121" s="24"/>
      <c r="E121" s="24"/>
      <c r="F121" s="24"/>
      <c r="G121" s="24"/>
      <c r="H121" s="24"/>
      <c r="I121" s="24"/>
      <c r="J121" s="24"/>
      <c r="K121" s="24"/>
      <c r="L121" s="175"/>
    </row>
    <row r="122" spans="1:12" s="10" customFormat="1" ht="29.25" customHeight="1">
      <c r="A122" s="101"/>
      <c r="B122" s="102"/>
      <c r="C122" s="103" t="s">
        <v>85</v>
      </c>
      <c r="D122" s="104" t="s">
        <v>48</v>
      </c>
      <c r="E122" s="104" t="s">
        <v>44</v>
      </c>
      <c r="F122" s="104" t="s">
        <v>45</v>
      </c>
      <c r="G122" s="104" t="s">
        <v>86</v>
      </c>
      <c r="H122" s="104" t="s">
        <v>87</v>
      </c>
      <c r="I122" s="104" t="s">
        <v>88</v>
      </c>
      <c r="J122" s="105" t="s">
        <v>75</v>
      </c>
      <c r="K122" s="106" t="s">
        <v>89</v>
      </c>
      <c r="L122" s="176"/>
    </row>
    <row r="123" spans="1:12" s="1" customFormat="1" ht="22.5" customHeight="1">
      <c r="A123" s="24"/>
      <c r="B123" s="25"/>
      <c r="C123" s="58" t="s">
        <v>90</v>
      </c>
      <c r="D123" s="24"/>
      <c r="E123" s="24"/>
      <c r="F123" s="24"/>
      <c r="G123" s="24"/>
      <c r="H123" s="24"/>
      <c r="I123" s="24"/>
      <c r="J123" s="107">
        <f>J124+J149</f>
        <v>0</v>
      </c>
      <c r="K123" s="24"/>
      <c r="L123" s="175"/>
    </row>
    <row r="124" spans="2:12" s="11" customFormat="1" ht="25.5" customHeight="1">
      <c r="B124" s="108"/>
      <c r="D124" s="109" t="s">
        <v>62</v>
      </c>
      <c r="E124" s="110" t="s">
        <v>91</v>
      </c>
      <c r="F124" s="110" t="s">
        <v>92</v>
      </c>
      <c r="J124" s="111">
        <f>J125+J133+J135+J147</f>
        <v>0</v>
      </c>
      <c r="L124" s="177"/>
    </row>
    <row r="125" spans="2:12" s="11" customFormat="1" ht="22.5" customHeight="1">
      <c r="B125" s="108"/>
      <c r="D125" s="109" t="s">
        <v>62</v>
      </c>
      <c r="E125" s="112" t="s">
        <v>4</v>
      </c>
      <c r="F125" s="112" t="s">
        <v>93</v>
      </c>
      <c r="J125" s="113">
        <f>SUM(J126:J132)</f>
        <v>0</v>
      </c>
      <c r="L125" s="177"/>
    </row>
    <row r="126" spans="1:12" s="1" customFormat="1" ht="24" customHeight="1">
      <c r="A126" s="24"/>
      <c r="B126" s="114"/>
      <c r="C126" s="115" t="s">
        <v>4</v>
      </c>
      <c r="D126" s="115" t="s">
        <v>94</v>
      </c>
      <c r="E126" s="116" t="s">
        <v>95</v>
      </c>
      <c r="F126" s="129" t="s">
        <v>96</v>
      </c>
      <c r="G126" s="130" t="s">
        <v>97</v>
      </c>
      <c r="H126" s="131">
        <v>1</v>
      </c>
      <c r="I126" s="142"/>
      <c r="J126" s="120">
        <f aca="true" t="shared" si="0" ref="J126:J132">ROUND(I126*H126,0)</f>
        <v>0</v>
      </c>
      <c r="K126" s="152"/>
      <c r="L126" s="175"/>
    </row>
    <row r="127" spans="1:12" s="1" customFormat="1" ht="24" customHeight="1">
      <c r="A127" s="24"/>
      <c r="B127" s="114"/>
      <c r="C127" s="115" t="s">
        <v>67</v>
      </c>
      <c r="D127" s="115" t="s">
        <v>94</v>
      </c>
      <c r="E127" s="116" t="s">
        <v>99</v>
      </c>
      <c r="F127" s="129" t="s">
        <v>100</v>
      </c>
      <c r="G127" s="130" t="s">
        <v>101</v>
      </c>
      <c r="H127" s="131">
        <v>2</v>
      </c>
      <c r="I127" s="142"/>
      <c r="J127" s="120">
        <f t="shared" si="0"/>
        <v>0</v>
      </c>
      <c r="K127" s="152"/>
      <c r="L127" s="175"/>
    </row>
    <row r="128" spans="1:12" s="1" customFormat="1" ht="24" customHeight="1">
      <c r="A128" s="24"/>
      <c r="B128" s="114"/>
      <c r="C128" s="115" t="s">
        <v>102</v>
      </c>
      <c r="D128" s="115" t="s">
        <v>94</v>
      </c>
      <c r="E128" s="116" t="s">
        <v>103</v>
      </c>
      <c r="F128" s="129" t="s">
        <v>104</v>
      </c>
      <c r="G128" s="130" t="s">
        <v>101</v>
      </c>
      <c r="H128" s="131">
        <v>94.2</v>
      </c>
      <c r="I128" s="142"/>
      <c r="J128" s="120">
        <f t="shared" si="0"/>
        <v>0</v>
      </c>
      <c r="K128" s="152"/>
      <c r="L128" s="175"/>
    </row>
    <row r="129" spans="1:12" s="1" customFormat="1" ht="24" customHeight="1">
      <c r="A129" s="24"/>
      <c r="B129" s="114"/>
      <c r="C129" s="115">
        <v>4</v>
      </c>
      <c r="D129" s="115" t="s">
        <v>94</v>
      </c>
      <c r="E129" s="116" t="s">
        <v>106</v>
      </c>
      <c r="F129" s="129" t="s">
        <v>107</v>
      </c>
      <c r="G129" s="130" t="s">
        <v>101</v>
      </c>
      <c r="H129" s="131">
        <v>94.2</v>
      </c>
      <c r="I129" s="142"/>
      <c r="J129" s="120">
        <f t="shared" si="0"/>
        <v>0</v>
      </c>
      <c r="K129" s="152"/>
      <c r="L129" s="175"/>
    </row>
    <row r="130" spans="1:12" s="1" customFormat="1" ht="24" customHeight="1">
      <c r="A130" s="24"/>
      <c r="B130" s="114"/>
      <c r="C130" s="115">
        <v>5</v>
      </c>
      <c r="D130" s="115" t="s">
        <v>94</v>
      </c>
      <c r="E130" s="116" t="s">
        <v>109</v>
      </c>
      <c r="F130" s="129" t="s">
        <v>110</v>
      </c>
      <c r="G130" s="130" t="s">
        <v>101</v>
      </c>
      <c r="H130" s="131">
        <v>23.55</v>
      </c>
      <c r="I130" s="142"/>
      <c r="J130" s="120">
        <f t="shared" si="0"/>
        <v>0</v>
      </c>
      <c r="K130" s="152"/>
      <c r="L130" s="175"/>
    </row>
    <row r="131" spans="1:12" s="1" customFormat="1" ht="16.5" customHeight="1">
      <c r="A131" s="24"/>
      <c r="B131" s="114"/>
      <c r="C131" s="115">
        <v>6</v>
      </c>
      <c r="D131" s="115" t="s">
        <v>94</v>
      </c>
      <c r="E131" s="116" t="s">
        <v>111</v>
      </c>
      <c r="F131" s="129" t="s">
        <v>112</v>
      </c>
      <c r="G131" s="130" t="s">
        <v>101</v>
      </c>
      <c r="H131" s="131">
        <v>23.55</v>
      </c>
      <c r="I131" s="142"/>
      <c r="J131" s="120">
        <f t="shared" si="0"/>
        <v>0</v>
      </c>
      <c r="K131" s="152"/>
      <c r="L131" s="175"/>
    </row>
    <row r="132" spans="1:12" s="1" customFormat="1" ht="24" customHeight="1">
      <c r="A132" s="24"/>
      <c r="B132" s="114"/>
      <c r="C132" s="115">
        <v>7</v>
      </c>
      <c r="D132" s="115" t="s">
        <v>94</v>
      </c>
      <c r="E132" s="116" t="s">
        <v>116</v>
      </c>
      <c r="F132" s="129" t="s">
        <v>117</v>
      </c>
      <c r="G132" s="130" t="s">
        <v>101</v>
      </c>
      <c r="H132" s="131">
        <v>70.65</v>
      </c>
      <c r="I132" s="142"/>
      <c r="J132" s="120">
        <f t="shared" si="0"/>
        <v>0</v>
      </c>
      <c r="K132" s="152"/>
      <c r="L132" s="175"/>
    </row>
    <row r="133" spans="2:12" s="11" customFormat="1" ht="22.5" customHeight="1">
      <c r="B133" s="108"/>
      <c r="D133" s="109" t="s">
        <v>62</v>
      </c>
      <c r="E133" s="112" t="s">
        <v>98</v>
      </c>
      <c r="F133" s="132" t="s">
        <v>118</v>
      </c>
      <c r="G133" s="133"/>
      <c r="H133" s="133"/>
      <c r="I133" s="133"/>
      <c r="J133" s="113">
        <f>SUM(J134)</f>
        <v>0</v>
      </c>
      <c r="L133" s="177"/>
    </row>
    <row r="134" spans="1:12" s="1" customFormat="1" ht="16.5" customHeight="1">
      <c r="A134" s="24"/>
      <c r="B134" s="114"/>
      <c r="C134" s="115">
        <v>8</v>
      </c>
      <c r="D134" s="115" t="s">
        <v>94</v>
      </c>
      <c r="E134" s="116" t="s">
        <v>119</v>
      </c>
      <c r="F134" s="129" t="s">
        <v>120</v>
      </c>
      <c r="G134" s="130" t="s">
        <v>101</v>
      </c>
      <c r="H134" s="131">
        <v>23.55</v>
      </c>
      <c r="I134" s="142"/>
      <c r="J134" s="120">
        <f>ROUND(I134*H134,0)</f>
        <v>0</v>
      </c>
      <c r="K134" s="152"/>
      <c r="L134" s="175"/>
    </row>
    <row r="135" spans="2:12" s="11" customFormat="1" ht="22.5" customHeight="1">
      <c r="B135" s="108"/>
      <c r="D135" s="109" t="s">
        <v>62</v>
      </c>
      <c r="E135" s="112" t="s">
        <v>113</v>
      </c>
      <c r="F135" s="132" t="s">
        <v>121</v>
      </c>
      <c r="G135" s="133"/>
      <c r="H135" s="133"/>
      <c r="I135" s="133"/>
      <c r="J135" s="113">
        <f>SUM(J136:J146)</f>
        <v>0</v>
      </c>
      <c r="L135" s="177"/>
    </row>
    <row r="136" spans="1:12" s="1" customFormat="1" ht="24" customHeight="1">
      <c r="A136" s="24"/>
      <c r="B136" s="114"/>
      <c r="C136" s="115">
        <v>9</v>
      </c>
      <c r="D136" s="115" t="s">
        <v>94</v>
      </c>
      <c r="E136" s="116" t="s">
        <v>122</v>
      </c>
      <c r="F136" s="129" t="s">
        <v>123</v>
      </c>
      <c r="G136" s="130" t="s">
        <v>97</v>
      </c>
      <c r="H136" s="131">
        <v>21.5</v>
      </c>
      <c r="I136" s="142"/>
      <c r="J136" s="120">
        <f aca="true" t="shared" si="1" ref="J136:J146">ROUND(I136*H136,0)</f>
        <v>0</v>
      </c>
      <c r="K136" s="152"/>
      <c r="L136" s="175"/>
    </row>
    <row r="137" spans="1:12" s="1" customFormat="1" ht="24" customHeight="1">
      <c r="A137" s="24"/>
      <c r="B137" s="114"/>
      <c r="C137" s="115">
        <v>10</v>
      </c>
      <c r="D137" s="115" t="s">
        <v>94</v>
      </c>
      <c r="E137" s="116" t="s">
        <v>124</v>
      </c>
      <c r="F137" s="129" t="s">
        <v>125</v>
      </c>
      <c r="G137" s="130" t="s">
        <v>97</v>
      </c>
      <c r="H137" s="131">
        <v>57</v>
      </c>
      <c r="I137" s="142"/>
      <c r="J137" s="120">
        <f t="shared" si="1"/>
        <v>0</v>
      </c>
      <c r="K137" s="152"/>
      <c r="L137" s="175"/>
    </row>
    <row r="138" spans="1:12" s="1" customFormat="1" ht="24" customHeight="1">
      <c r="A138" s="24"/>
      <c r="B138" s="114"/>
      <c r="C138" s="115">
        <v>11</v>
      </c>
      <c r="D138" s="115" t="s">
        <v>94</v>
      </c>
      <c r="E138" s="116" t="s">
        <v>126</v>
      </c>
      <c r="F138" s="129" t="s">
        <v>127</v>
      </c>
      <c r="G138" s="130" t="s">
        <v>128</v>
      </c>
      <c r="H138" s="131">
        <v>3</v>
      </c>
      <c r="I138" s="142"/>
      <c r="J138" s="120">
        <f t="shared" si="1"/>
        <v>0</v>
      </c>
      <c r="K138" s="152"/>
      <c r="L138" s="175"/>
    </row>
    <row r="139" spans="1:12" s="1" customFormat="1" ht="24" customHeight="1">
      <c r="A139" s="24"/>
      <c r="B139" s="114"/>
      <c r="C139" s="121">
        <v>12</v>
      </c>
      <c r="D139" s="121" t="s">
        <v>129</v>
      </c>
      <c r="E139" s="122" t="s">
        <v>130</v>
      </c>
      <c r="F139" s="134" t="s">
        <v>131</v>
      </c>
      <c r="G139" s="135" t="s">
        <v>128</v>
      </c>
      <c r="H139" s="136">
        <v>3</v>
      </c>
      <c r="I139" s="143"/>
      <c r="J139" s="126">
        <f t="shared" si="1"/>
        <v>0</v>
      </c>
      <c r="K139" s="153"/>
      <c r="L139" s="175"/>
    </row>
    <row r="140" spans="1:12" s="1" customFormat="1" ht="24" customHeight="1">
      <c r="A140" s="24"/>
      <c r="B140" s="114"/>
      <c r="C140" s="115">
        <v>13</v>
      </c>
      <c r="D140" s="115" t="s">
        <v>94</v>
      </c>
      <c r="E140" s="116" t="s">
        <v>132</v>
      </c>
      <c r="F140" s="129" t="s">
        <v>133</v>
      </c>
      <c r="G140" s="130" t="s">
        <v>128</v>
      </c>
      <c r="H140" s="131">
        <v>2</v>
      </c>
      <c r="I140" s="142"/>
      <c r="J140" s="120">
        <f t="shared" si="1"/>
        <v>0</v>
      </c>
      <c r="K140" s="152"/>
      <c r="L140" s="175"/>
    </row>
    <row r="141" spans="1:12" s="1" customFormat="1" ht="24" customHeight="1">
      <c r="A141" s="24"/>
      <c r="B141" s="114"/>
      <c r="C141" s="121">
        <v>14</v>
      </c>
      <c r="D141" s="121" t="s">
        <v>129</v>
      </c>
      <c r="E141" s="122" t="s">
        <v>134</v>
      </c>
      <c r="F141" s="134" t="s">
        <v>135</v>
      </c>
      <c r="G141" s="135" t="s">
        <v>128</v>
      </c>
      <c r="H141" s="136">
        <v>1</v>
      </c>
      <c r="I141" s="143"/>
      <c r="J141" s="126">
        <f t="shared" si="1"/>
        <v>0</v>
      </c>
      <c r="K141" s="153"/>
      <c r="L141" s="175"/>
    </row>
    <row r="142" spans="1:12" s="1" customFormat="1" ht="24" customHeight="1">
      <c r="A142" s="24"/>
      <c r="B142" s="114"/>
      <c r="C142" s="121">
        <v>15</v>
      </c>
      <c r="D142" s="121" t="s">
        <v>129</v>
      </c>
      <c r="E142" s="122" t="s">
        <v>136</v>
      </c>
      <c r="F142" s="134" t="s">
        <v>137</v>
      </c>
      <c r="G142" s="135" t="s">
        <v>128</v>
      </c>
      <c r="H142" s="136">
        <v>1</v>
      </c>
      <c r="I142" s="143"/>
      <c r="J142" s="126">
        <f t="shared" si="1"/>
        <v>0</v>
      </c>
      <c r="K142" s="153"/>
      <c r="L142" s="175"/>
    </row>
    <row r="143" spans="1:12" s="1" customFormat="1" ht="24" customHeight="1">
      <c r="A143" s="24"/>
      <c r="B143" s="114"/>
      <c r="C143" s="121">
        <v>16</v>
      </c>
      <c r="D143" s="121" t="s">
        <v>129</v>
      </c>
      <c r="E143" s="122" t="s">
        <v>138</v>
      </c>
      <c r="F143" s="134" t="s">
        <v>139</v>
      </c>
      <c r="G143" s="135" t="s">
        <v>128</v>
      </c>
      <c r="H143" s="136">
        <v>2</v>
      </c>
      <c r="I143" s="143"/>
      <c r="J143" s="126">
        <f t="shared" si="1"/>
        <v>0</v>
      </c>
      <c r="K143" s="153"/>
      <c r="L143" s="175"/>
    </row>
    <row r="144" spans="1:12" s="1" customFormat="1" ht="24" customHeight="1">
      <c r="A144" s="24"/>
      <c r="B144" s="114"/>
      <c r="C144" s="115">
        <v>17</v>
      </c>
      <c r="D144" s="115" t="s">
        <v>94</v>
      </c>
      <c r="E144" s="116" t="s">
        <v>140</v>
      </c>
      <c r="F144" s="129" t="s">
        <v>141</v>
      </c>
      <c r="G144" s="130" t="s">
        <v>128</v>
      </c>
      <c r="H144" s="131">
        <v>1</v>
      </c>
      <c r="I144" s="142"/>
      <c r="J144" s="120">
        <f t="shared" si="1"/>
        <v>0</v>
      </c>
      <c r="K144" s="152"/>
      <c r="L144" s="175"/>
    </row>
    <row r="145" spans="1:12" s="1" customFormat="1" ht="24" customHeight="1">
      <c r="A145" s="24"/>
      <c r="B145" s="114"/>
      <c r="C145" s="115">
        <v>18</v>
      </c>
      <c r="D145" s="115" t="s">
        <v>94</v>
      </c>
      <c r="E145" s="116" t="s">
        <v>142</v>
      </c>
      <c r="F145" s="129" t="s">
        <v>143</v>
      </c>
      <c r="G145" s="130" t="s">
        <v>128</v>
      </c>
      <c r="H145" s="131">
        <v>2</v>
      </c>
      <c r="I145" s="142"/>
      <c r="J145" s="120">
        <f t="shared" si="1"/>
        <v>0</v>
      </c>
      <c r="K145" s="152"/>
      <c r="L145" s="175"/>
    </row>
    <row r="146" spans="1:12" s="1" customFormat="1" ht="24" customHeight="1">
      <c r="A146" s="24"/>
      <c r="B146" s="114"/>
      <c r="C146" s="121">
        <v>19</v>
      </c>
      <c r="D146" s="121" t="s">
        <v>129</v>
      </c>
      <c r="E146" s="122" t="s">
        <v>144</v>
      </c>
      <c r="F146" s="134" t="s">
        <v>145</v>
      </c>
      <c r="G146" s="135" t="s">
        <v>128</v>
      </c>
      <c r="H146" s="136">
        <v>2</v>
      </c>
      <c r="I146" s="143"/>
      <c r="J146" s="126">
        <f t="shared" si="1"/>
        <v>0</v>
      </c>
      <c r="K146" s="153"/>
      <c r="L146" s="175"/>
    </row>
    <row r="147" spans="2:12" s="11" customFormat="1" ht="22.5" customHeight="1">
      <c r="B147" s="108"/>
      <c r="D147" s="109" t="s">
        <v>62</v>
      </c>
      <c r="E147" s="112" t="s">
        <v>146</v>
      </c>
      <c r="F147" s="132" t="s">
        <v>147</v>
      </c>
      <c r="G147" s="133"/>
      <c r="H147" s="133"/>
      <c r="I147" s="133"/>
      <c r="J147" s="113">
        <f>SUM(J148)</f>
        <v>0</v>
      </c>
      <c r="L147" s="177"/>
    </row>
    <row r="148" spans="1:12" s="1" customFormat="1" ht="24" customHeight="1">
      <c r="A148" s="24"/>
      <c r="B148" s="114"/>
      <c r="C148" s="115">
        <v>20</v>
      </c>
      <c r="D148" s="115" t="s">
        <v>94</v>
      </c>
      <c r="E148" s="116" t="s">
        <v>148</v>
      </c>
      <c r="F148" s="129" t="s">
        <v>149</v>
      </c>
      <c r="G148" s="130" t="s">
        <v>114</v>
      </c>
      <c r="H148" s="131">
        <v>10.393</v>
      </c>
      <c r="I148" s="142"/>
      <c r="J148" s="120">
        <f>ROUND(I148*H148,0)</f>
        <v>0</v>
      </c>
      <c r="K148" s="152"/>
      <c r="L148" s="175"/>
    </row>
    <row r="149" spans="2:12" s="11" customFormat="1" ht="25.5" customHeight="1">
      <c r="B149" s="108"/>
      <c r="D149" s="109" t="s">
        <v>62</v>
      </c>
      <c r="E149" s="110" t="s">
        <v>150</v>
      </c>
      <c r="F149" s="137" t="s">
        <v>151</v>
      </c>
      <c r="G149" s="133"/>
      <c r="H149" s="133"/>
      <c r="I149" s="133"/>
      <c r="J149" s="111">
        <f>J150</f>
        <v>0</v>
      </c>
      <c r="L149" s="177"/>
    </row>
    <row r="150" spans="2:12" s="11" customFormat="1" ht="22.5" customHeight="1">
      <c r="B150" s="108"/>
      <c r="D150" s="109" t="s">
        <v>62</v>
      </c>
      <c r="E150" s="112" t="s">
        <v>152</v>
      </c>
      <c r="F150" s="132" t="s">
        <v>153</v>
      </c>
      <c r="G150" s="133"/>
      <c r="H150" s="133"/>
      <c r="I150" s="133"/>
      <c r="J150" s="113">
        <f>SUM(J151:J153)</f>
        <v>0</v>
      </c>
      <c r="L150" s="177"/>
    </row>
    <row r="151" spans="1:12" s="1" customFormat="1" ht="16.5" customHeight="1">
      <c r="A151" s="24"/>
      <c r="B151" s="114"/>
      <c r="C151" s="115">
        <v>21</v>
      </c>
      <c r="D151" s="115" t="s">
        <v>94</v>
      </c>
      <c r="E151" s="116" t="s">
        <v>154</v>
      </c>
      <c r="F151" s="129" t="s">
        <v>153</v>
      </c>
      <c r="G151" s="130" t="s">
        <v>157</v>
      </c>
      <c r="H151" s="131">
        <v>1</v>
      </c>
      <c r="I151" s="142"/>
      <c r="J151" s="120">
        <f>ROUND(I151*H151,0)</f>
        <v>0</v>
      </c>
      <c r="K151" s="152"/>
      <c r="L151" s="175"/>
    </row>
    <row r="152" spans="1:12" s="1" customFormat="1" ht="16.5" customHeight="1">
      <c r="A152" s="24"/>
      <c r="B152" s="114"/>
      <c r="C152" s="115">
        <v>22</v>
      </c>
      <c r="D152" s="115" t="s">
        <v>94</v>
      </c>
      <c r="E152" s="116" t="s">
        <v>155</v>
      </c>
      <c r="F152" s="129" t="s">
        <v>156</v>
      </c>
      <c r="G152" s="130" t="s">
        <v>157</v>
      </c>
      <c r="H152" s="131">
        <v>1</v>
      </c>
      <c r="I152" s="142"/>
      <c r="J152" s="120">
        <f>ROUND(I152*H152,0)</f>
        <v>0</v>
      </c>
      <c r="K152" s="152"/>
      <c r="L152" s="175"/>
    </row>
    <row r="153" spans="1:12" s="1" customFormat="1" ht="24" customHeight="1">
      <c r="A153" s="24"/>
      <c r="B153" s="114"/>
      <c r="C153" s="115">
        <v>23</v>
      </c>
      <c r="D153" s="115" t="s">
        <v>94</v>
      </c>
      <c r="E153" s="116" t="s">
        <v>158</v>
      </c>
      <c r="F153" s="129" t="s">
        <v>277</v>
      </c>
      <c r="G153" s="130" t="s">
        <v>157</v>
      </c>
      <c r="H153" s="131">
        <v>1</v>
      </c>
      <c r="I153" s="142"/>
      <c r="J153" s="120">
        <f>ROUND(I153*H153,0)</f>
        <v>0</v>
      </c>
      <c r="K153" s="152"/>
      <c r="L153" s="175"/>
    </row>
    <row r="154" spans="1:12" s="1" customFormat="1" ht="6.75" customHeight="1">
      <c r="A154" s="24"/>
      <c r="B154" s="39"/>
      <c r="C154" s="40"/>
      <c r="D154" s="40"/>
      <c r="E154" s="40"/>
      <c r="F154" s="138"/>
      <c r="G154" s="138"/>
      <c r="H154" s="138"/>
      <c r="I154" s="138"/>
      <c r="J154" s="173"/>
      <c r="K154" s="174"/>
      <c r="L154" s="178"/>
    </row>
  </sheetData>
  <sheetProtection/>
  <autoFilter ref="C122:K153"/>
  <mergeCells count="7">
    <mergeCell ref="E113:H113"/>
    <mergeCell ref="E115:H115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"/>
  <sheetViews>
    <sheetView showGridLines="0" zoomScalePageLayoutView="0" workbookViewId="0" topLeftCell="A109">
      <selection activeCell="I129" sqref="I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1.7109375" style="0" customWidth="1"/>
  </cols>
  <sheetData>
    <row r="1" ht="11.25">
      <c r="A1" s="79"/>
    </row>
    <row r="2" ht="36.75" customHeight="1">
      <c r="L2" s="181"/>
    </row>
    <row r="3" spans="2:12" ht="6.75" customHeight="1">
      <c r="B3" s="13"/>
      <c r="C3" s="14"/>
      <c r="D3" s="14"/>
      <c r="E3" s="14"/>
      <c r="F3" s="14"/>
      <c r="G3" s="14"/>
      <c r="H3" s="14"/>
      <c r="I3" s="14"/>
      <c r="J3" s="14"/>
      <c r="K3" s="155"/>
      <c r="L3" s="182"/>
    </row>
    <row r="4" spans="2:12" ht="24.75" customHeight="1">
      <c r="B4" s="15"/>
      <c r="D4" s="16" t="s">
        <v>70</v>
      </c>
      <c r="L4" s="161"/>
    </row>
    <row r="5" spans="2:12" ht="6.75" customHeight="1">
      <c r="B5" s="15"/>
      <c r="L5" s="161"/>
    </row>
    <row r="6" spans="2:12" ht="12" customHeight="1">
      <c r="B6" s="15"/>
      <c r="D6" s="21" t="s">
        <v>9</v>
      </c>
      <c r="L6" s="161"/>
    </row>
    <row r="7" spans="2:12" ht="16.5" customHeight="1">
      <c r="B7" s="15"/>
      <c r="E7" s="224" t="str">
        <f>'Rekapitulace stavby'!K6</f>
        <v>ZTV pro tři rodinné domky ve Střelských Hošticích</v>
      </c>
      <c r="F7" s="225"/>
      <c r="G7" s="225"/>
      <c r="H7" s="225"/>
      <c r="L7" s="161"/>
    </row>
    <row r="8" spans="1:12" s="1" customFormat="1" ht="12" customHeight="1">
      <c r="A8" s="24"/>
      <c r="B8" s="25"/>
      <c r="C8" s="24"/>
      <c r="D8" s="21" t="s">
        <v>71</v>
      </c>
      <c r="E8" s="24"/>
      <c r="F8" s="24"/>
      <c r="G8" s="24"/>
      <c r="H8" s="24"/>
      <c r="I8" s="24"/>
      <c r="J8" s="24"/>
      <c r="K8" s="24"/>
      <c r="L8" s="175"/>
    </row>
    <row r="9" spans="1:12" s="1" customFormat="1" ht="16.5" customHeight="1">
      <c r="A9" s="24"/>
      <c r="B9" s="25"/>
      <c r="C9" s="24"/>
      <c r="D9" s="24"/>
      <c r="E9" s="191" t="s">
        <v>159</v>
      </c>
      <c r="F9" s="226"/>
      <c r="G9" s="226"/>
      <c r="H9" s="226"/>
      <c r="I9" s="24"/>
      <c r="J9" s="24"/>
      <c r="K9" s="24"/>
      <c r="L9" s="175"/>
    </row>
    <row r="10" spans="1:12" s="1" customFormat="1" ht="11.25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175"/>
    </row>
    <row r="11" spans="1:12" s="1" customFormat="1" ht="12" customHeight="1">
      <c r="A11" s="24"/>
      <c r="B11" s="25"/>
      <c r="C11" s="24"/>
      <c r="D11" s="21" t="s">
        <v>11</v>
      </c>
      <c r="E11" s="24"/>
      <c r="F11" s="19" t="s">
        <v>1</v>
      </c>
      <c r="G11" s="24"/>
      <c r="H11" s="24"/>
      <c r="I11" s="21" t="s">
        <v>12</v>
      </c>
      <c r="J11" s="19" t="s">
        <v>1</v>
      </c>
      <c r="K11" s="24"/>
      <c r="L11" s="175"/>
    </row>
    <row r="12" spans="1:12" s="1" customFormat="1" ht="12" customHeight="1">
      <c r="A12" s="24"/>
      <c r="B12" s="25"/>
      <c r="C12" s="24"/>
      <c r="D12" s="21" t="s">
        <v>13</v>
      </c>
      <c r="E12" s="24"/>
      <c r="F12" s="19" t="s">
        <v>14</v>
      </c>
      <c r="G12" s="24"/>
      <c r="H12" s="24"/>
      <c r="I12" s="21" t="s">
        <v>15</v>
      </c>
      <c r="J12" s="47">
        <f>'Rekapitulace stavby'!AN8</f>
        <v>0</v>
      </c>
      <c r="K12" s="24"/>
      <c r="L12" s="175"/>
    </row>
    <row r="13" spans="1:12" s="1" customFormat="1" ht="10.5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175"/>
    </row>
    <row r="14" spans="1:12" s="1" customFormat="1" ht="12" customHeight="1">
      <c r="A14" s="24"/>
      <c r="B14" s="25"/>
      <c r="C14" s="24"/>
      <c r="D14" s="21" t="s">
        <v>16</v>
      </c>
      <c r="E14" s="24"/>
      <c r="F14" s="24"/>
      <c r="G14" s="24"/>
      <c r="H14" s="24"/>
      <c r="I14" s="21" t="s">
        <v>17</v>
      </c>
      <c r="J14" s="139" t="s">
        <v>273</v>
      </c>
      <c r="K14" s="24"/>
      <c r="L14" s="175"/>
    </row>
    <row r="15" spans="1:12" s="1" customFormat="1" ht="18" customHeight="1">
      <c r="A15" s="24"/>
      <c r="B15" s="25"/>
      <c r="C15" s="24"/>
      <c r="D15" s="24"/>
      <c r="E15" s="19" t="s">
        <v>275</v>
      </c>
      <c r="F15" s="24"/>
      <c r="G15" s="24"/>
      <c r="H15" s="24"/>
      <c r="I15" s="21" t="s">
        <v>18</v>
      </c>
      <c r="J15" s="19" t="s">
        <v>274</v>
      </c>
      <c r="K15" s="24"/>
      <c r="L15" s="175"/>
    </row>
    <row r="16" spans="1:12" s="1" customFormat="1" ht="6.75" customHeight="1">
      <c r="A16" s="24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175"/>
    </row>
    <row r="17" spans="1:12" s="1" customFormat="1" ht="12" customHeight="1">
      <c r="A17" s="24"/>
      <c r="B17" s="25"/>
      <c r="C17" s="24"/>
      <c r="D17" s="21" t="s">
        <v>19</v>
      </c>
      <c r="E17" s="24"/>
      <c r="F17" s="24"/>
      <c r="G17" s="24"/>
      <c r="H17" s="24"/>
      <c r="I17" s="21" t="s">
        <v>17</v>
      </c>
      <c r="J17" s="184">
        <f>'Rekapitulace stavby'!AN13</f>
        <v>0</v>
      </c>
      <c r="K17" s="24"/>
      <c r="L17" s="175"/>
    </row>
    <row r="18" spans="1:12" s="1" customFormat="1" ht="18" customHeight="1">
      <c r="A18" s="24"/>
      <c r="B18" s="25"/>
      <c r="C18" s="24"/>
      <c r="D18" s="24"/>
      <c r="E18" s="19">
        <f>'Rekapitulace stavby'!E14:AH14</f>
        <v>0</v>
      </c>
      <c r="F18" s="24"/>
      <c r="G18" s="24"/>
      <c r="H18" s="24"/>
      <c r="I18" s="21" t="s">
        <v>18</v>
      </c>
      <c r="J18" s="184">
        <f>'Rekapitulace stavby'!AN14</f>
        <v>0</v>
      </c>
      <c r="K18" s="24"/>
      <c r="L18" s="175"/>
    </row>
    <row r="19" spans="1:12" s="1" customFormat="1" ht="6.75" customHeight="1">
      <c r="A19" s="24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175"/>
    </row>
    <row r="20" spans="1:12" s="1" customFormat="1" ht="12" customHeight="1">
      <c r="A20" s="24"/>
      <c r="B20" s="25"/>
      <c r="C20" s="24"/>
      <c r="D20" s="21" t="s">
        <v>20</v>
      </c>
      <c r="E20" s="24"/>
      <c r="F20" s="24"/>
      <c r="G20" s="24"/>
      <c r="H20" s="24"/>
      <c r="I20" s="21" t="s">
        <v>17</v>
      </c>
      <c r="J20" s="19" t="s">
        <v>1</v>
      </c>
      <c r="K20" s="24"/>
      <c r="L20" s="175"/>
    </row>
    <row r="21" spans="1:12" s="1" customFormat="1" ht="18" customHeight="1">
      <c r="A21" s="24"/>
      <c r="B21" s="25"/>
      <c r="C21" s="24"/>
      <c r="D21" s="24"/>
      <c r="E21" s="19"/>
      <c r="F21" s="24"/>
      <c r="G21" s="24"/>
      <c r="H21" s="24"/>
      <c r="I21" s="21" t="s">
        <v>18</v>
      </c>
      <c r="J21" s="19" t="s">
        <v>1</v>
      </c>
      <c r="K21" s="24"/>
      <c r="L21" s="175"/>
    </row>
    <row r="22" spans="1:12" s="1" customFormat="1" ht="6.75" customHeight="1">
      <c r="A22" s="24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175"/>
    </row>
    <row r="23" spans="1:12" s="1" customFormat="1" ht="12" customHeight="1">
      <c r="A23" s="24"/>
      <c r="B23" s="25"/>
      <c r="C23" s="24"/>
      <c r="D23" s="21" t="s">
        <v>21</v>
      </c>
      <c r="E23" s="24"/>
      <c r="F23" s="24"/>
      <c r="G23" s="24"/>
      <c r="H23" s="24"/>
      <c r="I23" s="21" t="s">
        <v>17</v>
      </c>
      <c r="J23" s="19" t="s">
        <v>1</v>
      </c>
      <c r="K23" s="24"/>
      <c r="L23" s="175"/>
    </row>
    <row r="24" spans="1:12" s="1" customFormat="1" ht="18" customHeight="1">
      <c r="A24" s="24"/>
      <c r="B24" s="25"/>
      <c r="C24" s="24"/>
      <c r="D24" s="24"/>
      <c r="E24" s="19"/>
      <c r="F24" s="24"/>
      <c r="G24" s="24"/>
      <c r="H24" s="24"/>
      <c r="I24" s="21" t="s">
        <v>18</v>
      </c>
      <c r="J24" s="19" t="s">
        <v>1</v>
      </c>
      <c r="K24" s="24"/>
      <c r="L24" s="175"/>
    </row>
    <row r="25" spans="1:12" s="1" customFormat="1" ht="6.75" customHeight="1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175"/>
    </row>
    <row r="26" spans="1:12" s="1" customFormat="1" ht="12" customHeight="1">
      <c r="A26" s="24"/>
      <c r="B26" s="25"/>
      <c r="C26" s="24"/>
      <c r="D26" s="21" t="s">
        <v>22</v>
      </c>
      <c r="E26" s="24"/>
      <c r="F26" s="24"/>
      <c r="G26" s="24"/>
      <c r="H26" s="24"/>
      <c r="I26" s="24"/>
      <c r="J26" s="24"/>
      <c r="K26" s="24"/>
      <c r="L26" s="175"/>
    </row>
    <row r="27" spans="1:12" s="7" customFormat="1" ht="16.5" customHeight="1">
      <c r="A27" s="80"/>
      <c r="B27" s="81"/>
      <c r="C27" s="80"/>
      <c r="D27" s="80"/>
      <c r="E27" s="219" t="s">
        <v>1</v>
      </c>
      <c r="F27" s="219"/>
      <c r="G27" s="219"/>
      <c r="H27" s="219"/>
      <c r="I27" s="80"/>
      <c r="J27" s="80"/>
      <c r="K27" s="80"/>
      <c r="L27" s="183"/>
    </row>
    <row r="28" spans="1:12" s="1" customFormat="1" ht="6.75" customHeight="1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175"/>
    </row>
    <row r="29" spans="1:12" s="1" customFormat="1" ht="6.75" customHeight="1">
      <c r="A29" s="24"/>
      <c r="B29" s="25"/>
      <c r="C29" s="24"/>
      <c r="D29" s="56"/>
      <c r="E29" s="56"/>
      <c r="F29" s="56"/>
      <c r="G29" s="56"/>
      <c r="H29" s="56"/>
      <c r="I29" s="56"/>
      <c r="J29" s="56"/>
      <c r="K29" s="156"/>
      <c r="L29" s="175"/>
    </row>
    <row r="30" spans="1:12" s="1" customFormat="1" ht="24.75" customHeight="1">
      <c r="A30" s="24"/>
      <c r="B30" s="25"/>
      <c r="C30" s="24"/>
      <c r="D30" s="82" t="s">
        <v>23</v>
      </c>
      <c r="E30" s="24"/>
      <c r="F30" s="24"/>
      <c r="G30" s="24"/>
      <c r="H30" s="24"/>
      <c r="I30" s="24"/>
      <c r="J30" s="60">
        <f>ROUND(J126,0)</f>
        <v>0</v>
      </c>
      <c r="K30" s="24"/>
      <c r="L30" s="175"/>
    </row>
    <row r="31" spans="1:12" s="1" customFormat="1" ht="6.75" customHeight="1">
      <c r="A31" s="24"/>
      <c r="B31" s="25"/>
      <c r="C31" s="24"/>
      <c r="D31" s="56"/>
      <c r="E31" s="56"/>
      <c r="F31" s="56"/>
      <c r="G31" s="56"/>
      <c r="H31" s="56"/>
      <c r="I31" s="56"/>
      <c r="J31" s="56"/>
      <c r="K31" s="156"/>
      <c r="L31" s="175"/>
    </row>
    <row r="32" spans="1:12" s="1" customFormat="1" ht="14.25" customHeight="1">
      <c r="A32" s="24"/>
      <c r="B32" s="25"/>
      <c r="C32" s="24"/>
      <c r="D32" s="24"/>
      <c r="E32" s="24"/>
      <c r="F32" s="28" t="s">
        <v>25</v>
      </c>
      <c r="G32" s="24"/>
      <c r="H32" s="24"/>
      <c r="I32" s="28" t="s">
        <v>24</v>
      </c>
      <c r="J32" s="28" t="s">
        <v>26</v>
      </c>
      <c r="K32" s="24"/>
      <c r="L32" s="175"/>
    </row>
    <row r="33" spans="1:12" s="1" customFormat="1" ht="14.25" customHeight="1">
      <c r="A33" s="24"/>
      <c r="B33" s="25"/>
      <c r="C33" s="24"/>
      <c r="D33" s="83" t="s">
        <v>27</v>
      </c>
      <c r="E33" s="21" t="s">
        <v>28</v>
      </c>
      <c r="F33" s="84">
        <f>ROUND((SUM(J30)),0)</f>
        <v>0</v>
      </c>
      <c r="G33" s="24"/>
      <c r="H33" s="24"/>
      <c r="I33" s="85">
        <v>0.21</v>
      </c>
      <c r="J33" s="84">
        <f>ROUND(((SUM(F33))*I33),0)</f>
        <v>0</v>
      </c>
      <c r="K33" s="24"/>
      <c r="L33" s="175"/>
    </row>
    <row r="34" spans="1:12" s="1" customFormat="1" ht="14.25" customHeight="1">
      <c r="A34" s="24"/>
      <c r="B34" s="25"/>
      <c r="C34" s="24"/>
      <c r="D34" s="24"/>
      <c r="E34" s="21" t="s">
        <v>29</v>
      </c>
      <c r="F34" s="84">
        <f>ROUND((SUM(I30)),0)</f>
        <v>0</v>
      </c>
      <c r="G34" s="24"/>
      <c r="H34" s="24"/>
      <c r="I34" s="85">
        <v>0.15</v>
      </c>
      <c r="J34" s="84">
        <f>ROUND(((SUM(F34))*I34),0)</f>
        <v>0</v>
      </c>
      <c r="K34" s="24"/>
      <c r="L34" s="175"/>
    </row>
    <row r="35" spans="1:12" s="1" customFormat="1" ht="14.25" customHeight="1" hidden="1">
      <c r="A35" s="24"/>
      <c r="B35" s="25"/>
      <c r="C35" s="24"/>
      <c r="D35" s="24"/>
      <c r="E35" s="21" t="s">
        <v>30</v>
      </c>
      <c r="F35" s="84" t="e">
        <f>ROUND((SUM(#REF!)),0)</f>
        <v>#REF!</v>
      </c>
      <c r="G35" s="24"/>
      <c r="H35" s="24"/>
      <c r="I35" s="85">
        <v>0.21</v>
      </c>
      <c r="J35" s="84">
        <f>0</f>
        <v>0</v>
      </c>
      <c r="K35" s="24"/>
      <c r="L35" s="175"/>
    </row>
    <row r="36" spans="1:12" s="1" customFormat="1" ht="14.25" customHeight="1" hidden="1">
      <c r="A36" s="24"/>
      <c r="B36" s="25"/>
      <c r="C36" s="24"/>
      <c r="D36" s="24"/>
      <c r="E36" s="21" t="s">
        <v>31</v>
      </c>
      <c r="F36" s="84" t="e">
        <f>ROUND((SUM(#REF!)),0)</f>
        <v>#REF!</v>
      </c>
      <c r="G36" s="24"/>
      <c r="H36" s="24"/>
      <c r="I36" s="85">
        <v>0.15</v>
      </c>
      <c r="J36" s="84">
        <f>0</f>
        <v>0</v>
      </c>
      <c r="K36" s="24"/>
      <c r="L36" s="175"/>
    </row>
    <row r="37" spans="1:12" s="1" customFormat="1" ht="14.25" customHeight="1" hidden="1">
      <c r="A37" s="24"/>
      <c r="B37" s="25"/>
      <c r="C37" s="24"/>
      <c r="D37" s="24"/>
      <c r="E37" s="21" t="s">
        <v>32</v>
      </c>
      <c r="F37" s="84" t="e">
        <f>ROUND((SUM(#REF!)),0)</f>
        <v>#REF!</v>
      </c>
      <c r="G37" s="24"/>
      <c r="H37" s="24"/>
      <c r="I37" s="85">
        <v>0</v>
      </c>
      <c r="J37" s="84">
        <f>0</f>
        <v>0</v>
      </c>
      <c r="K37" s="24"/>
      <c r="L37" s="175"/>
    </row>
    <row r="38" spans="1:12" s="1" customFormat="1" ht="6.75" customHeight="1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175"/>
    </row>
    <row r="39" spans="1:12" s="1" customFormat="1" ht="24.75" customHeight="1">
      <c r="A39" s="24"/>
      <c r="B39" s="25"/>
      <c r="C39" s="30"/>
      <c r="D39" s="31" t="s">
        <v>33</v>
      </c>
      <c r="E39" s="32"/>
      <c r="F39" s="32"/>
      <c r="G39" s="86" t="s">
        <v>34</v>
      </c>
      <c r="H39" s="33" t="s">
        <v>35</v>
      </c>
      <c r="I39" s="32"/>
      <c r="J39" s="87">
        <f>SUM(J30:J37)</f>
        <v>0</v>
      </c>
      <c r="K39" s="157"/>
      <c r="L39" s="175"/>
    </row>
    <row r="40" spans="1:12" s="1" customFormat="1" ht="14.25" customHeigh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175"/>
    </row>
    <row r="41" spans="2:12" ht="14.25" customHeight="1">
      <c r="B41" s="15"/>
      <c r="L41" s="161"/>
    </row>
    <row r="42" spans="2:12" ht="14.25" customHeight="1">
      <c r="B42" s="15"/>
      <c r="L42" s="161"/>
    </row>
    <row r="43" spans="2:12" ht="14.25" customHeight="1">
      <c r="B43" s="15"/>
      <c r="L43" s="161"/>
    </row>
    <row r="44" spans="2:12" ht="14.25" customHeight="1">
      <c r="B44" s="15"/>
      <c r="L44" s="161"/>
    </row>
    <row r="45" spans="2:12" ht="14.25" customHeight="1">
      <c r="B45" s="15"/>
      <c r="L45" s="161"/>
    </row>
    <row r="46" spans="2:12" ht="14.25" customHeight="1">
      <c r="B46" s="15"/>
      <c r="L46" s="161"/>
    </row>
    <row r="47" spans="2:12" ht="14.25" customHeight="1">
      <c r="B47" s="15"/>
      <c r="L47" s="161"/>
    </row>
    <row r="48" spans="2:12" ht="14.25" customHeight="1">
      <c r="B48" s="15"/>
      <c r="L48" s="161"/>
    </row>
    <row r="49" spans="2:12" ht="14.25" customHeight="1">
      <c r="B49" s="15"/>
      <c r="L49" s="161"/>
    </row>
    <row r="50" spans="2:12" s="1" customFormat="1" ht="14.25" customHeight="1">
      <c r="B50" s="34"/>
      <c r="D50" s="35" t="s">
        <v>36</v>
      </c>
      <c r="E50" s="36"/>
      <c r="F50" s="36"/>
      <c r="G50" s="35" t="s">
        <v>37</v>
      </c>
      <c r="H50" s="36"/>
      <c r="I50" s="36"/>
      <c r="J50" s="36"/>
      <c r="K50" s="158"/>
      <c r="L50" s="175"/>
    </row>
    <row r="51" spans="2:12" ht="11.25">
      <c r="B51" s="15"/>
      <c r="L51" s="161"/>
    </row>
    <row r="52" spans="2:12" ht="11.25">
      <c r="B52" s="15"/>
      <c r="L52" s="161"/>
    </row>
    <row r="53" spans="2:12" ht="11.25">
      <c r="B53" s="15"/>
      <c r="L53" s="161"/>
    </row>
    <row r="54" spans="2:12" ht="11.25">
      <c r="B54" s="15"/>
      <c r="L54" s="161"/>
    </row>
    <row r="55" spans="2:12" ht="11.25">
      <c r="B55" s="15"/>
      <c r="L55" s="161"/>
    </row>
    <row r="56" spans="2:12" ht="11.25">
      <c r="B56" s="15"/>
      <c r="L56" s="161"/>
    </row>
    <row r="57" spans="2:12" ht="11.25">
      <c r="B57" s="15"/>
      <c r="L57" s="161"/>
    </row>
    <row r="58" spans="2:12" ht="11.25">
      <c r="B58" s="15"/>
      <c r="L58" s="161"/>
    </row>
    <row r="59" spans="2:12" ht="11.25">
      <c r="B59" s="15"/>
      <c r="L59" s="161"/>
    </row>
    <row r="60" spans="2:12" ht="11.25">
      <c r="B60" s="15"/>
      <c r="L60" s="161"/>
    </row>
    <row r="61" spans="1:12" s="1" customFormat="1" ht="12.75">
      <c r="A61" s="24"/>
      <c r="B61" s="25"/>
      <c r="C61" s="24"/>
      <c r="D61" s="37" t="s">
        <v>38</v>
      </c>
      <c r="E61" s="27"/>
      <c r="F61" s="88" t="s">
        <v>39</v>
      </c>
      <c r="G61" s="37" t="s">
        <v>38</v>
      </c>
      <c r="H61" s="27"/>
      <c r="I61" s="27"/>
      <c r="J61" s="89" t="s">
        <v>39</v>
      </c>
      <c r="K61" s="159"/>
      <c r="L61" s="175"/>
    </row>
    <row r="62" spans="2:12" ht="11.25">
      <c r="B62" s="15"/>
      <c r="L62" s="161"/>
    </row>
    <row r="63" spans="2:12" ht="11.25">
      <c r="B63" s="15"/>
      <c r="L63" s="161"/>
    </row>
    <row r="64" spans="2:12" ht="11.25">
      <c r="B64" s="15"/>
      <c r="L64" s="161"/>
    </row>
    <row r="65" spans="1:12" s="1" customFormat="1" ht="12.75">
      <c r="A65" s="24"/>
      <c r="B65" s="25"/>
      <c r="C65" s="24"/>
      <c r="D65" s="35" t="s">
        <v>40</v>
      </c>
      <c r="E65" s="38"/>
      <c r="F65" s="38"/>
      <c r="G65" s="35" t="s">
        <v>41</v>
      </c>
      <c r="H65" s="38"/>
      <c r="I65" s="38"/>
      <c r="J65" s="38"/>
      <c r="K65" s="160"/>
      <c r="L65" s="175"/>
    </row>
    <row r="66" spans="2:12" ht="11.25">
      <c r="B66" s="15"/>
      <c r="L66" s="161"/>
    </row>
    <row r="67" spans="2:12" ht="11.25">
      <c r="B67" s="15"/>
      <c r="L67" s="161"/>
    </row>
    <row r="68" spans="2:12" ht="11.25">
      <c r="B68" s="15"/>
      <c r="L68" s="161"/>
    </row>
    <row r="69" spans="2:12" ht="11.25">
      <c r="B69" s="15"/>
      <c r="L69" s="161"/>
    </row>
    <row r="70" spans="2:12" ht="11.25">
      <c r="B70" s="15"/>
      <c r="L70" s="161"/>
    </row>
    <row r="71" spans="2:12" ht="11.25">
      <c r="B71" s="15"/>
      <c r="L71" s="161"/>
    </row>
    <row r="72" spans="2:12" ht="11.25">
      <c r="B72" s="15"/>
      <c r="L72" s="161"/>
    </row>
    <row r="73" spans="2:12" ht="11.25">
      <c r="B73" s="15"/>
      <c r="L73" s="161"/>
    </row>
    <row r="74" spans="2:12" ht="11.25">
      <c r="B74" s="15"/>
      <c r="L74" s="161"/>
    </row>
    <row r="75" spans="2:12" ht="11.25">
      <c r="B75" s="15"/>
      <c r="L75" s="161"/>
    </row>
    <row r="76" spans="1:12" s="1" customFormat="1" ht="12.75">
      <c r="A76" s="24"/>
      <c r="B76" s="25"/>
      <c r="C76" s="24"/>
      <c r="D76" s="37" t="s">
        <v>38</v>
      </c>
      <c r="E76" s="27"/>
      <c r="F76" s="88" t="s">
        <v>39</v>
      </c>
      <c r="G76" s="37" t="s">
        <v>38</v>
      </c>
      <c r="H76" s="27"/>
      <c r="I76" s="27"/>
      <c r="J76" s="89" t="s">
        <v>39</v>
      </c>
      <c r="K76" s="159"/>
      <c r="L76" s="175"/>
    </row>
    <row r="77" spans="1:12" s="1" customFormat="1" ht="14.25" customHeight="1">
      <c r="A77" s="24"/>
      <c r="B77" s="39"/>
      <c r="C77" s="40"/>
      <c r="D77" s="40"/>
      <c r="E77" s="40"/>
      <c r="F77" s="40"/>
      <c r="G77" s="40"/>
      <c r="H77" s="40"/>
      <c r="I77" s="40"/>
      <c r="J77" s="40"/>
      <c r="K77" s="154"/>
      <c r="L77" s="178"/>
    </row>
    <row r="80" ht="11.25">
      <c r="L80" s="181"/>
    </row>
    <row r="81" spans="1:12" s="1" customFormat="1" ht="6.75" customHeight="1">
      <c r="A81" s="24"/>
      <c r="B81" s="41"/>
      <c r="C81" s="42"/>
      <c r="D81" s="42"/>
      <c r="E81" s="42"/>
      <c r="F81" s="42"/>
      <c r="G81" s="42"/>
      <c r="H81" s="42"/>
      <c r="I81" s="42"/>
      <c r="J81" s="42"/>
      <c r="K81" s="151"/>
      <c r="L81" s="185"/>
    </row>
    <row r="82" spans="1:12" s="1" customFormat="1" ht="24.75" customHeight="1">
      <c r="A82" s="24"/>
      <c r="B82" s="25"/>
      <c r="C82" s="16" t="s">
        <v>73</v>
      </c>
      <c r="D82" s="24"/>
      <c r="E82" s="24"/>
      <c r="F82" s="24"/>
      <c r="G82" s="24"/>
      <c r="H82" s="24"/>
      <c r="I82" s="24"/>
      <c r="J82" s="24"/>
      <c r="K82" s="24"/>
      <c r="L82" s="175"/>
    </row>
    <row r="83" spans="1:12" s="1" customFormat="1" ht="6.7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175"/>
    </row>
    <row r="84" spans="1:12" s="1" customFormat="1" ht="12" customHeight="1">
      <c r="A84" s="24"/>
      <c r="B84" s="25"/>
      <c r="C84" s="21" t="s">
        <v>9</v>
      </c>
      <c r="D84" s="24"/>
      <c r="E84" s="24"/>
      <c r="F84" s="24"/>
      <c r="G84" s="24"/>
      <c r="H84" s="24"/>
      <c r="I84" s="24"/>
      <c r="J84" s="24"/>
      <c r="K84" s="24"/>
      <c r="L84" s="175"/>
    </row>
    <row r="85" spans="1:12" s="1" customFormat="1" ht="16.5" customHeight="1">
      <c r="A85" s="24"/>
      <c r="B85" s="25"/>
      <c r="C85" s="24"/>
      <c r="D85" s="24"/>
      <c r="E85" s="224" t="str">
        <f>E7</f>
        <v>ZTV pro tři rodinné domky ve Střelských Hošticích</v>
      </c>
      <c r="F85" s="225"/>
      <c r="G85" s="225"/>
      <c r="H85" s="225"/>
      <c r="I85" s="24"/>
      <c r="J85" s="24"/>
      <c r="K85" s="24"/>
      <c r="L85" s="175"/>
    </row>
    <row r="86" spans="1:12" s="1" customFormat="1" ht="12" customHeight="1">
      <c r="A86" s="24"/>
      <c r="B86" s="25"/>
      <c r="C86" s="21" t="s">
        <v>71</v>
      </c>
      <c r="D86" s="24"/>
      <c r="E86" s="24"/>
      <c r="F86" s="24"/>
      <c r="G86" s="24"/>
      <c r="H86" s="24"/>
      <c r="I86" s="24"/>
      <c r="J86" s="24"/>
      <c r="K86" s="24"/>
      <c r="L86" s="175"/>
    </row>
    <row r="87" spans="1:12" s="1" customFormat="1" ht="16.5" customHeight="1">
      <c r="A87" s="24"/>
      <c r="B87" s="25"/>
      <c r="C87" s="24"/>
      <c r="D87" s="24"/>
      <c r="E87" s="191" t="str">
        <f>E9</f>
        <v>020 - Vodovod</v>
      </c>
      <c r="F87" s="226"/>
      <c r="G87" s="226"/>
      <c r="H87" s="226"/>
      <c r="I87" s="24"/>
      <c r="J87" s="24"/>
      <c r="K87" s="24"/>
      <c r="L87" s="175"/>
    </row>
    <row r="88" spans="1:12" s="1" customFormat="1" ht="6.7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175"/>
    </row>
    <row r="89" spans="1:12" s="1" customFormat="1" ht="12" customHeight="1">
      <c r="A89" s="24"/>
      <c r="B89" s="25"/>
      <c r="C89" s="21" t="s">
        <v>13</v>
      </c>
      <c r="D89" s="24"/>
      <c r="E89" s="24"/>
      <c r="F89" s="19" t="str">
        <f>F12</f>
        <v>Střelské Hoštice</v>
      </c>
      <c r="G89" s="24"/>
      <c r="H89" s="24"/>
      <c r="I89" s="21" t="s">
        <v>15</v>
      </c>
      <c r="J89" s="47">
        <f>IF(J12="","",J12)</f>
        <v>0</v>
      </c>
      <c r="K89" s="24"/>
      <c r="L89" s="175"/>
    </row>
    <row r="90" spans="1:12" s="1" customFormat="1" ht="6.75" customHeight="1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175"/>
    </row>
    <row r="91" spans="1:12" s="1" customFormat="1" ht="27.75" customHeight="1">
      <c r="A91" s="24"/>
      <c r="B91" s="25"/>
      <c r="C91" s="21" t="s">
        <v>16</v>
      </c>
      <c r="D91" s="24"/>
      <c r="E91" s="24"/>
      <c r="F91" s="19" t="str">
        <f>E15</f>
        <v>Obec Střelské Hoštice, Střelské Hoštice 83, 387 15 Střelské Hoštice</v>
      </c>
      <c r="G91" s="24"/>
      <c r="H91" s="24"/>
      <c r="I91" s="21" t="s">
        <v>20</v>
      </c>
      <c r="J91" s="22"/>
      <c r="K91" s="24"/>
      <c r="L91" s="175"/>
    </row>
    <row r="92" spans="1:12" s="1" customFormat="1" ht="27.75" customHeight="1">
      <c r="A92" s="24"/>
      <c r="B92" s="25"/>
      <c r="C92" s="21" t="s">
        <v>19</v>
      </c>
      <c r="D92" s="24"/>
      <c r="E92" s="24"/>
      <c r="F92" s="19">
        <f>IF(E18="","",E18)</f>
        <v>0</v>
      </c>
      <c r="G92" s="24"/>
      <c r="H92" s="24"/>
      <c r="I92" s="21" t="s">
        <v>21</v>
      </c>
      <c r="J92" s="22"/>
      <c r="K92" s="24"/>
      <c r="L92" s="175"/>
    </row>
    <row r="93" spans="1:12" s="1" customFormat="1" ht="9.75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175"/>
    </row>
    <row r="94" spans="1:12" s="1" customFormat="1" ht="29.25" customHeight="1">
      <c r="A94" s="24"/>
      <c r="B94" s="25"/>
      <c r="C94" s="90" t="s">
        <v>74</v>
      </c>
      <c r="D94" s="30"/>
      <c r="E94" s="30"/>
      <c r="F94" s="30"/>
      <c r="G94" s="30"/>
      <c r="H94" s="30"/>
      <c r="I94" s="30"/>
      <c r="J94" s="91" t="s">
        <v>75</v>
      </c>
      <c r="K94" s="30"/>
      <c r="L94" s="175"/>
    </row>
    <row r="95" spans="1:12" s="1" customFormat="1" ht="9.75" customHeight="1">
      <c r="A95" s="24"/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175"/>
    </row>
    <row r="96" spans="1:12" s="1" customFormat="1" ht="22.5" customHeight="1">
      <c r="A96" s="24"/>
      <c r="B96" s="25"/>
      <c r="C96" s="92" t="s">
        <v>76</v>
      </c>
      <c r="D96" s="24"/>
      <c r="E96" s="24"/>
      <c r="F96" s="24"/>
      <c r="G96" s="24"/>
      <c r="H96" s="24"/>
      <c r="I96" s="24"/>
      <c r="J96" s="60">
        <f>J126</f>
        <v>0</v>
      </c>
      <c r="K96" s="24"/>
      <c r="L96" s="175"/>
    </row>
    <row r="97" spans="2:12" s="8" customFormat="1" ht="24.75" customHeight="1">
      <c r="B97" s="93"/>
      <c r="D97" s="94" t="s">
        <v>77</v>
      </c>
      <c r="E97" s="95"/>
      <c r="F97" s="95"/>
      <c r="G97" s="95"/>
      <c r="H97" s="95"/>
      <c r="I97" s="95"/>
      <c r="J97" s="96">
        <f>J127</f>
        <v>0</v>
      </c>
      <c r="L97" s="179"/>
    </row>
    <row r="98" spans="2:12" s="9" customFormat="1" ht="19.5" customHeight="1">
      <c r="B98" s="97"/>
      <c r="D98" s="98" t="s">
        <v>78</v>
      </c>
      <c r="E98" s="99"/>
      <c r="F98" s="99"/>
      <c r="G98" s="99"/>
      <c r="H98" s="99"/>
      <c r="I98" s="99"/>
      <c r="J98" s="100">
        <f>J128</f>
        <v>0</v>
      </c>
      <c r="L98" s="180"/>
    </row>
    <row r="99" spans="2:12" s="9" customFormat="1" ht="19.5" customHeight="1">
      <c r="B99" s="97"/>
      <c r="D99" s="98" t="s">
        <v>79</v>
      </c>
      <c r="E99" s="99"/>
      <c r="F99" s="99"/>
      <c r="G99" s="99"/>
      <c r="H99" s="99"/>
      <c r="I99" s="99"/>
      <c r="J99" s="100">
        <f>J139</f>
        <v>0</v>
      </c>
      <c r="L99" s="180"/>
    </row>
    <row r="100" spans="2:12" s="9" customFormat="1" ht="19.5" customHeight="1">
      <c r="B100" s="97"/>
      <c r="D100" s="98" t="s">
        <v>160</v>
      </c>
      <c r="E100" s="99"/>
      <c r="F100" s="99"/>
      <c r="G100" s="99"/>
      <c r="H100" s="99"/>
      <c r="I100" s="99"/>
      <c r="J100" s="100">
        <f>J141</f>
        <v>0</v>
      </c>
      <c r="L100" s="180"/>
    </row>
    <row r="101" spans="2:12" s="9" customFormat="1" ht="19.5" customHeight="1">
      <c r="B101" s="97"/>
      <c r="D101" s="98" t="s">
        <v>80</v>
      </c>
      <c r="E101" s="99"/>
      <c r="F101" s="99"/>
      <c r="G101" s="99"/>
      <c r="H101" s="99"/>
      <c r="I101" s="99"/>
      <c r="J101" s="100">
        <f>J145</f>
        <v>0</v>
      </c>
      <c r="L101" s="180"/>
    </row>
    <row r="102" spans="2:12" s="9" customFormat="1" ht="19.5" customHeight="1">
      <c r="B102" s="97"/>
      <c r="D102" s="98" t="s">
        <v>161</v>
      </c>
      <c r="E102" s="99"/>
      <c r="F102" s="99"/>
      <c r="G102" s="99"/>
      <c r="H102" s="99"/>
      <c r="I102" s="99"/>
      <c r="J102" s="100">
        <f>J176</f>
        <v>0</v>
      </c>
      <c r="L102" s="180"/>
    </row>
    <row r="103" spans="2:12" s="9" customFormat="1" ht="19.5" customHeight="1">
      <c r="B103" s="97"/>
      <c r="D103" s="98" t="s">
        <v>162</v>
      </c>
      <c r="E103" s="99"/>
      <c r="F103" s="99"/>
      <c r="G103" s="99"/>
      <c r="H103" s="99"/>
      <c r="I103" s="99"/>
      <c r="J103" s="100">
        <f>J178</f>
        <v>0</v>
      </c>
      <c r="L103" s="180"/>
    </row>
    <row r="104" spans="2:12" s="9" customFormat="1" ht="19.5" customHeight="1">
      <c r="B104" s="97"/>
      <c r="D104" s="98" t="s">
        <v>81</v>
      </c>
      <c r="E104" s="99"/>
      <c r="F104" s="99"/>
      <c r="G104" s="99"/>
      <c r="H104" s="99"/>
      <c r="I104" s="99"/>
      <c r="J104" s="100">
        <f>J181</f>
        <v>0</v>
      </c>
      <c r="L104" s="180"/>
    </row>
    <row r="105" spans="2:12" s="8" customFormat="1" ht="24.75" customHeight="1">
      <c r="B105" s="93"/>
      <c r="D105" s="94" t="s">
        <v>82</v>
      </c>
      <c r="E105" s="95"/>
      <c r="F105" s="95"/>
      <c r="G105" s="95"/>
      <c r="H105" s="95"/>
      <c r="I105" s="95"/>
      <c r="J105" s="96">
        <f>J183</f>
        <v>0</v>
      </c>
      <c r="L105" s="179"/>
    </row>
    <row r="106" spans="2:12" s="9" customFormat="1" ht="19.5" customHeight="1">
      <c r="B106" s="97"/>
      <c r="D106" s="98" t="s">
        <v>83</v>
      </c>
      <c r="E106" s="99"/>
      <c r="F106" s="99"/>
      <c r="G106" s="99"/>
      <c r="H106" s="99"/>
      <c r="I106" s="99"/>
      <c r="J106" s="100">
        <f>J184</f>
        <v>0</v>
      </c>
      <c r="L106" s="180"/>
    </row>
    <row r="107" spans="1:12" s="1" customFormat="1" ht="21.75" customHeight="1">
      <c r="A107" s="24"/>
      <c r="B107" s="25"/>
      <c r="C107" s="24"/>
      <c r="D107" s="24"/>
      <c r="E107" s="24"/>
      <c r="F107" s="24"/>
      <c r="G107" s="24"/>
      <c r="H107" s="24"/>
      <c r="I107" s="24"/>
      <c r="J107" s="24"/>
      <c r="K107" s="24"/>
      <c r="L107" s="175"/>
    </row>
    <row r="108" spans="1:12" s="1" customFormat="1" ht="6.75" customHeight="1">
      <c r="A108" s="24"/>
      <c r="B108" s="39"/>
      <c r="C108" s="40"/>
      <c r="D108" s="40"/>
      <c r="E108" s="40"/>
      <c r="F108" s="40"/>
      <c r="G108" s="40"/>
      <c r="H108" s="40"/>
      <c r="I108" s="40"/>
      <c r="J108" s="40"/>
      <c r="K108" s="154"/>
      <c r="L108" s="178"/>
    </row>
    <row r="109" ht="11.25">
      <c r="L109" s="161"/>
    </row>
    <row r="110" ht="11.25">
      <c r="L110" s="161"/>
    </row>
    <row r="111" ht="11.25">
      <c r="L111" s="186"/>
    </row>
    <row r="112" spans="1:12" s="1" customFormat="1" ht="6.75" customHeight="1">
      <c r="A112" s="24"/>
      <c r="B112" s="41"/>
      <c r="C112" s="42"/>
      <c r="D112" s="42"/>
      <c r="E112" s="42"/>
      <c r="F112" s="42"/>
      <c r="G112" s="42"/>
      <c r="H112" s="42"/>
      <c r="I112" s="42"/>
      <c r="J112" s="42"/>
      <c r="K112" s="169"/>
      <c r="L112" s="175"/>
    </row>
    <row r="113" spans="1:12" s="1" customFormat="1" ht="24.75" customHeight="1">
      <c r="A113" s="24"/>
      <c r="B113" s="25"/>
      <c r="C113" s="16" t="s">
        <v>84</v>
      </c>
      <c r="D113" s="24"/>
      <c r="E113" s="24"/>
      <c r="F113" s="24"/>
      <c r="G113" s="24"/>
      <c r="H113" s="24"/>
      <c r="I113" s="24"/>
      <c r="J113" s="24"/>
      <c r="K113" s="24"/>
      <c r="L113" s="175"/>
    </row>
    <row r="114" spans="1:12" s="1" customFormat="1" ht="6.75" customHeight="1">
      <c r="A114" s="24"/>
      <c r="B114" s="25"/>
      <c r="C114" s="24"/>
      <c r="D114" s="24"/>
      <c r="E114" s="24"/>
      <c r="F114" s="24"/>
      <c r="G114" s="24"/>
      <c r="H114" s="24"/>
      <c r="I114" s="24"/>
      <c r="J114" s="24"/>
      <c r="K114" s="24"/>
      <c r="L114" s="175"/>
    </row>
    <row r="115" spans="1:12" s="1" customFormat="1" ht="12" customHeight="1">
      <c r="A115" s="24"/>
      <c r="B115" s="25"/>
      <c r="C115" s="21" t="s">
        <v>9</v>
      </c>
      <c r="D115" s="24"/>
      <c r="E115" s="24"/>
      <c r="F115" s="24"/>
      <c r="G115" s="24"/>
      <c r="H115" s="24"/>
      <c r="I115" s="24"/>
      <c r="J115" s="24"/>
      <c r="K115" s="24"/>
      <c r="L115" s="175"/>
    </row>
    <row r="116" spans="1:12" s="1" customFormat="1" ht="16.5" customHeight="1">
      <c r="A116" s="24"/>
      <c r="B116" s="25"/>
      <c r="C116" s="24"/>
      <c r="D116" s="24"/>
      <c r="E116" s="224" t="str">
        <f>E7</f>
        <v>ZTV pro tři rodinné domky ve Střelských Hošticích</v>
      </c>
      <c r="F116" s="225"/>
      <c r="G116" s="225"/>
      <c r="H116" s="225"/>
      <c r="I116" s="24"/>
      <c r="J116" s="24"/>
      <c r="K116" s="24"/>
      <c r="L116" s="175"/>
    </row>
    <row r="117" spans="1:12" s="1" customFormat="1" ht="12" customHeight="1">
      <c r="A117" s="24"/>
      <c r="B117" s="25"/>
      <c r="C117" s="21" t="s">
        <v>71</v>
      </c>
      <c r="D117" s="24"/>
      <c r="E117" s="24"/>
      <c r="F117" s="24"/>
      <c r="G117" s="24"/>
      <c r="H117" s="24"/>
      <c r="I117" s="24"/>
      <c r="J117" s="24"/>
      <c r="K117" s="24"/>
      <c r="L117" s="175"/>
    </row>
    <row r="118" spans="1:12" s="1" customFormat="1" ht="16.5" customHeight="1">
      <c r="A118" s="24"/>
      <c r="B118" s="25"/>
      <c r="C118" s="24"/>
      <c r="D118" s="24"/>
      <c r="E118" s="191" t="str">
        <f>E9</f>
        <v>020 - Vodovod</v>
      </c>
      <c r="F118" s="226"/>
      <c r="G118" s="226"/>
      <c r="H118" s="226"/>
      <c r="I118" s="24"/>
      <c r="J118" s="24"/>
      <c r="K118" s="24"/>
      <c r="L118" s="175"/>
    </row>
    <row r="119" spans="1:12" s="1" customFormat="1" ht="6.75" customHeight="1">
      <c r="A119" s="24"/>
      <c r="B119" s="25"/>
      <c r="C119" s="24"/>
      <c r="D119" s="24"/>
      <c r="E119" s="24"/>
      <c r="F119" s="24"/>
      <c r="G119" s="24"/>
      <c r="H119" s="24"/>
      <c r="I119" s="24"/>
      <c r="J119" s="24"/>
      <c r="K119" s="24"/>
      <c r="L119" s="175"/>
    </row>
    <row r="120" spans="1:12" s="1" customFormat="1" ht="12" customHeight="1">
      <c r="A120" s="24"/>
      <c r="B120" s="25"/>
      <c r="C120" s="21" t="s">
        <v>13</v>
      </c>
      <c r="D120" s="24"/>
      <c r="E120" s="24"/>
      <c r="F120" s="19" t="str">
        <f>F12</f>
        <v>Střelské Hoštice</v>
      </c>
      <c r="G120" s="24"/>
      <c r="H120" s="24"/>
      <c r="I120" s="21" t="s">
        <v>15</v>
      </c>
      <c r="J120" s="47">
        <f>IF(J12="","",J12)</f>
        <v>0</v>
      </c>
      <c r="K120" s="24"/>
      <c r="L120" s="175"/>
    </row>
    <row r="121" spans="1:12" s="1" customFormat="1" ht="6.75" customHeight="1">
      <c r="A121" s="24"/>
      <c r="B121" s="25"/>
      <c r="C121" s="24"/>
      <c r="D121" s="24"/>
      <c r="E121" s="24"/>
      <c r="F121" s="24"/>
      <c r="G121" s="24"/>
      <c r="H121" s="24"/>
      <c r="I121" s="24"/>
      <c r="J121" s="24"/>
      <c r="K121" s="24"/>
      <c r="L121" s="175"/>
    </row>
    <row r="122" spans="1:12" s="1" customFormat="1" ht="27.75" customHeight="1">
      <c r="A122" s="24"/>
      <c r="B122" s="25"/>
      <c r="C122" s="21" t="s">
        <v>16</v>
      </c>
      <c r="D122" s="24"/>
      <c r="E122" s="24"/>
      <c r="F122" s="19" t="str">
        <f>E15</f>
        <v>Obec Střelské Hoštice, Střelské Hoštice 83, 387 15 Střelské Hoštice</v>
      </c>
      <c r="G122" s="24"/>
      <c r="H122" s="24"/>
      <c r="I122" s="21" t="s">
        <v>20</v>
      </c>
      <c r="J122" s="22"/>
      <c r="K122" s="24"/>
      <c r="L122" s="175"/>
    </row>
    <row r="123" spans="1:12" s="1" customFormat="1" ht="27.75" customHeight="1">
      <c r="A123" s="24"/>
      <c r="B123" s="25"/>
      <c r="C123" s="21" t="s">
        <v>19</v>
      </c>
      <c r="D123" s="24"/>
      <c r="E123" s="24"/>
      <c r="F123" s="19">
        <f>IF(E18="","",E18)</f>
        <v>0</v>
      </c>
      <c r="G123" s="24"/>
      <c r="H123" s="24"/>
      <c r="I123" s="21" t="s">
        <v>21</v>
      </c>
      <c r="J123" s="22"/>
      <c r="K123" s="24"/>
      <c r="L123" s="175"/>
    </row>
    <row r="124" spans="1:12" s="1" customFormat="1" ht="9.75" customHeight="1">
      <c r="A124" s="24"/>
      <c r="B124" s="25"/>
      <c r="C124" s="24"/>
      <c r="D124" s="24"/>
      <c r="E124" s="24"/>
      <c r="F124" s="24"/>
      <c r="G124" s="24"/>
      <c r="H124" s="24"/>
      <c r="I124" s="24"/>
      <c r="J124" s="24"/>
      <c r="K124" s="24"/>
      <c r="L124" s="175"/>
    </row>
    <row r="125" spans="1:12" s="10" customFormat="1" ht="29.25" customHeight="1">
      <c r="A125" s="101"/>
      <c r="B125" s="102"/>
      <c r="C125" s="103" t="s">
        <v>85</v>
      </c>
      <c r="D125" s="104" t="s">
        <v>48</v>
      </c>
      <c r="E125" s="104" t="s">
        <v>44</v>
      </c>
      <c r="F125" s="104" t="s">
        <v>45</v>
      </c>
      <c r="G125" s="104" t="s">
        <v>86</v>
      </c>
      <c r="H125" s="104" t="s">
        <v>87</v>
      </c>
      <c r="I125" s="104" t="s">
        <v>88</v>
      </c>
      <c r="J125" s="105" t="s">
        <v>75</v>
      </c>
      <c r="K125" s="106" t="s">
        <v>89</v>
      </c>
      <c r="L125" s="176"/>
    </row>
    <row r="126" spans="1:12" s="1" customFormat="1" ht="22.5" customHeight="1">
      <c r="A126" s="24"/>
      <c r="B126" s="25"/>
      <c r="C126" s="58" t="s">
        <v>90</v>
      </c>
      <c r="D126" s="24"/>
      <c r="E126" s="24"/>
      <c r="F126" s="24"/>
      <c r="G126" s="24"/>
      <c r="H126" s="24"/>
      <c r="I126" s="24"/>
      <c r="J126" s="107">
        <f>J127+J183</f>
        <v>0</v>
      </c>
      <c r="K126" s="24"/>
      <c r="L126" s="175"/>
    </row>
    <row r="127" spans="2:12" s="11" customFormat="1" ht="25.5" customHeight="1">
      <c r="B127" s="108"/>
      <c r="D127" s="109" t="s">
        <v>62</v>
      </c>
      <c r="E127" s="110" t="s">
        <v>91</v>
      </c>
      <c r="F127" s="110" t="s">
        <v>92</v>
      </c>
      <c r="J127" s="111">
        <f>J128+J139+J141+J145+J176+J178+J181</f>
        <v>0</v>
      </c>
      <c r="L127" s="177"/>
    </row>
    <row r="128" spans="2:12" s="11" customFormat="1" ht="22.5" customHeight="1">
      <c r="B128" s="108"/>
      <c r="D128" s="109" t="s">
        <v>62</v>
      </c>
      <c r="E128" s="112" t="s">
        <v>4</v>
      </c>
      <c r="F128" s="112" t="s">
        <v>93</v>
      </c>
      <c r="J128" s="113">
        <f>SUM(J129:J138)</f>
        <v>0</v>
      </c>
      <c r="L128" s="177"/>
    </row>
    <row r="129" spans="1:12" s="1" customFormat="1" ht="24" customHeight="1">
      <c r="A129" s="24"/>
      <c r="B129" s="114"/>
      <c r="C129" s="115" t="s">
        <v>4</v>
      </c>
      <c r="D129" s="115" t="s">
        <v>94</v>
      </c>
      <c r="E129" s="116" t="s">
        <v>163</v>
      </c>
      <c r="F129" s="117" t="s">
        <v>164</v>
      </c>
      <c r="G129" s="118" t="s">
        <v>165</v>
      </c>
      <c r="H129" s="119">
        <v>4</v>
      </c>
      <c r="I129" s="142"/>
      <c r="J129" s="120">
        <f aca="true" t="shared" si="0" ref="J129:J138">ROUND(I129*H129,0)</f>
        <v>0</v>
      </c>
      <c r="K129" s="170"/>
      <c r="L129" s="175"/>
    </row>
    <row r="130" spans="1:12" s="1" customFormat="1" ht="24" customHeight="1">
      <c r="A130" s="24"/>
      <c r="B130" s="114"/>
      <c r="C130" s="115" t="s">
        <v>67</v>
      </c>
      <c r="D130" s="115" t="s">
        <v>94</v>
      </c>
      <c r="E130" s="116" t="s">
        <v>166</v>
      </c>
      <c r="F130" s="117" t="s">
        <v>167</v>
      </c>
      <c r="G130" s="118" t="s">
        <v>165</v>
      </c>
      <c r="H130" s="119">
        <v>4</v>
      </c>
      <c r="I130" s="142"/>
      <c r="J130" s="120">
        <f t="shared" si="0"/>
        <v>0</v>
      </c>
      <c r="K130" s="170"/>
      <c r="L130" s="175"/>
    </row>
    <row r="131" spans="1:12" s="1" customFormat="1" ht="24" customHeight="1">
      <c r="A131" s="24"/>
      <c r="B131" s="114"/>
      <c r="C131" s="115" t="s">
        <v>102</v>
      </c>
      <c r="D131" s="115" t="s">
        <v>94</v>
      </c>
      <c r="E131" s="116" t="s">
        <v>168</v>
      </c>
      <c r="F131" s="117" t="s">
        <v>169</v>
      </c>
      <c r="G131" s="118" t="s">
        <v>97</v>
      </c>
      <c r="H131" s="119">
        <v>1</v>
      </c>
      <c r="I131" s="142"/>
      <c r="J131" s="120">
        <f t="shared" si="0"/>
        <v>0</v>
      </c>
      <c r="K131" s="170"/>
      <c r="L131" s="175"/>
    </row>
    <row r="132" spans="1:12" s="1" customFormat="1" ht="24" customHeight="1">
      <c r="A132" s="24"/>
      <c r="B132" s="114"/>
      <c r="C132" s="115" t="s">
        <v>98</v>
      </c>
      <c r="D132" s="115" t="s">
        <v>94</v>
      </c>
      <c r="E132" s="116" t="s">
        <v>95</v>
      </c>
      <c r="F132" s="117" t="s">
        <v>96</v>
      </c>
      <c r="G132" s="118" t="s">
        <v>97</v>
      </c>
      <c r="H132" s="119">
        <v>1</v>
      </c>
      <c r="I132" s="142"/>
      <c r="J132" s="120">
        <f t="shared" si="0"/>
        <v>0</v>
      </c>
      <c r="K132" s="170"/>
      <c r="L132" s="175"/>
    </row>
    <row r="133" spans="1:12" s="1" customFormat="1" ht="24" customHeight="1">
      <c r="A133" s="24"/>
      <c r="B133" s="114"/>
      <c r="C133" s="115" t="s">
        <v>105</v>
      </c>
      <c r="D133" s="115" t="s">
        <v>94</v>
      </c>
      <c r="E133" s="116" t="s">
        <v>99</v>
      </c>
      <c r="F133" s="117" t="s">
        <v>100</v>
      </c>
      <c r="G133" s="118" t="s">
        <v>101</v>
      </c>
      <c r="H133" s="119">
        <v>3</v>
      </c>
      <c r="I133" s="142"/>
      <c r="J133" s="120">
        <f t="shared" si="0"/>
        <v>0</v>
      </c>
      <c r="K133" s="170"/>
      <c r="L133" s="175"/>
    </row>
    <row r="134" spans="1:12" s="1" customFormat="1" ht="24" customHeight="1">
      <c r="A134" s="24"/>
      <c r="B134" s="114"/>
      <c r="C134" s="115" t="s">
        <v>108</v>
      </c>
      <c r="D134" s="115" t="s">
        <v>94</v>
      </c>
      <c r="E134" s="116" t="s">
        <v>170</v>
      </c>
      <c r="F134" s="117" t="s">
        <v>171</v>
      </c>
      <c r="G134" s="118" t="s">
        <v>101</v>
      </c>
      <c r="H134" s="131">
        <v>78.24</v>
      </c>
      <c r="I134" s="142"/>
      <c r="J134" s="120">
        <f t="shared" si="0"/>
        <v>0</v>
      </c>
      <c r="K134" s="170"/>
      <c r="L134" s="175"/>
    </row>
    <row r="135" spans="1:12" s="1" customFormat="1" ht="24" customHeight="1">
      <c r="A135" s="24"/>
      <c r="B135" s="114"/>
      <c r="C135" s="115">
        <v>7</v>
      </c>
      <c r="D135" s="115" t="s">
        <v>94</v>
      </c>
      <c r="E135" s="116" t="s">
        <v>106</v>
      </c>
      <c r="F135" s="117" t="s">
        <v>107</v>
      </c>
      <c r="G135" s="118" t="s">
        <v>101</v>
      </c>
      <c r="H135" s="131">
        <v>78.24</v>
      </c>
      <c r="I135" s="142"/>
      <c r="J135" s="120">
        <f t="shared" si="0"/>
        <v>0</v>
      </c>
      <c r="K135" s="170"/>
      <c r="L135" s="175"/>
    </row>
    <row r="136" spans="1:12" s="1" customFormat="1" ht="24" customHeight="1">
      <c r="A136" s="24"/>
      <c r="B136" s="114"/>
      <c r="C136" s="115">
        <v>8</v>
      </c>
      <c r="D136" s="115" t="s">
        <v>94</v>
      </c>
      <c r="E136" s="116" t="s">
        <v>109</v>
      </c>
      <c r="F136" s="117" t="s">
        <v>110</v>
      </c>
      <c r="G136" s="118" t="s">
        <v>101</v>
      </c>
      <c r="H136" s="131">
        <v>14.67</v>
      </c>
      <c r="I136" s="142"/>
      <c r="J136" s="120">
        <f t="shared" si="0"/>
        <v>0</v>
      </c>
      <c r="K136" s="170"/>
      <c r="L136" s="175"/>
    </row>
    <row r="137" spans="1:12" s="1" customFormat="1" ht="16.5" customHeight="1">
      <c r="A137" s="24"/>
      <c r="B137" s="114"/>
      <c r="C137" s="115">
        <v>9</v>
      </c>
      <c r="D137" s="115" t="s">
        <v>94</v>
      </c>
      <c r="E137" s="116" t="s">
        <v>111</v>
      </c>
      <c r="F137" s="117" t="s">
        <v>112</v>
      </c>
      <c r="G137" s="118" t="s">
        <v>101</v>
      </c>
      <c r="H137" s="131">
        <v>1467</v>
      </c>
      <c r="I137" s="142"/>
      <c r="J137" s="120">
        <f t="shared" si="0"/>
        <v>0</v>
      </c>
      <c r="K137" s="170"/>
      <c r="L137" s="175"/>
    </row>
    <row r="138" spans="1:12" s="1" customFormat="1" ht="24" customHeight="1">
      <c r="A138" s="24"/>
      <c r="B138" s="114"/>
      <c r="C138" s="115">
        <v>10</v>
      </c>
      <c r="D138" s="115" t="s">
        <v>94</v>
      </c>
      <c r="E138" s="116" t="s">
        <v>116</v>
      </c>
      <c r="F138" s="117" t="s">
        <v>117</v>
      </c>
      <c r="G138" s="118" t="s">
        <v>101</v>
      </c>
      <c r="H138" s="131">
        <v>63.57</v>
      </c>
      <c r="I138" s="142"/>
      <c r="J138" s="120">
        <f t="shared" si="0"/>
        <v>0</v>
      </c>
      <c r="K138" s="170"/>
      <c r="L138" s="175"/>
    </row>
    <row r="139" spans="2:12" s="11" customFormat="1" ht="22.5" customHeight="1">
      <c r="B139" s="108"/>
      <c r="D139" s="109" t="s">
        <v>62</v>
      </c>
      <c r="E139" s="112" t="s">
        <v>98</v>
      </c>
      <c r="F139" s="112" t="s">
        <v>118</v>
      </c>
      <c r="H139" s="133"/>
      <c r="I139" s="133"/>
      <c r="J139" s="113">
        <f>SUM(J140)</f>
        <v>0</v>
      </c>
      <c r="L139" s="177"/>
    </row>
    <row r="140" spans="1:12" s="1" customFormat="1" ht="16.5" customHeight="1">
      <c r="A140" s="24"/>
      <c r="B140" s="114"/>
      <c r="C140" s="115">
        <v>11</v>
      </c>
      <c r="D140" s="115" t="s">
        <v>94</v>
      </c>
      <c r="E140" s="116" t="s">
        <v>119</v>
      </c>
      <c r="F140" s="117" t="s">
        <v>120</v>
      </c>
      <c r="G140" s="118" t="s">
        <v>101</v>
      </c>
      <c r="H140" s="131">
        <v>14.67</v>
      </c>
      <c r="I140" s="142"/>
      <c r="J140" s="120">
        <f>ROUND(I140*H140,0)</f>
        <v>0</v>
      </c>
      <c r="K140" s="170"/>
      <c r="L140" s="175"/>
    </row>
    <row r="141" spans="2:12" s="11" customFormat="1" ht="22.5" customHeight="1">
      <c r="B141" s="108"/>
      <c r="D141" s="109" t="s">
        <v>62</v>
      </c>
      <c r="E141" s="112" t="s">
        <v>105</v>
      </c>
      <c r="F141" s="112" t="s">
        <v>172</v>
      </c>
      <c r="J141" s="113">
        <f>SUM(J142:J144)</f>
        <v>0</v>
      </c>
      <c r="L141" s="177"/>
    </row>
    <row r="142" spans="1:12" s="1" customFormat="1" ht="24" customHeight="1">
      <c r="A142" s="24"/>
      <c r="B142" s="114"/>
      <c r="C142" s="115">
        <v>12</v>
      </c>
      <c r="D142" s="115" t="s">
        <v>94</v>
      </c>
      <c r="E142" s="116" t="s">
        <v>173</v>
      </c>
      <c r="F142" s="117" t="s">
        <v>174</v>
      </c>
      <c r="G142" s="118" t="s">
        <v>165</v>
      </c>
      <c r="H142" s="119">
        <v>4</v>
      </c>
      <c r="I142" s="142"/>
      <c r="J142" s="120">
        <f>ROUND(I142*H142,0)</f>
        <v>0</v>
      </c>
      <c r="K142" s="170"/>
      <c r="L142" s="175"/>
    </row>
    <row r="143" spans="1:12" s="1" customFormat="1" ht="16.5" customHeight="1">
      <c r="A143" s="24"/>
      <c r="B143" s="114"/>
      <c r="C143" s="115">
        <v>13</v>
      </c>
      <c r="D143" s="115" t="s">
        <v>94</v>
      </c>
      <c r="E143" s="116" t="s">
        <v>175</v>
      </c>
      <c r="F143" s="117" t="s">
        <v>176</v>
      </c>
      <c r="G143" s="118" t="s">
        <v>165</v>
      </c>
      <c r="H143" s="119">
        <v>4</v>
      </c>
      <c r="I143" s="142"/>
      <c r="J143" s="120">
        <f>ROUND(I143*H143,0)</f>
        <v>0</v>
      </c>
      <c r="K143" s="170"/>
      <c r="L143" s="175"/>
    </row>
    <row r="144" spans="1:12" s="1" customFormat="1" ht="24" customHeight="1">
      <c r="A144" s="24"/>
      <c r="B144" s="114"/>
      <c r="C144" s="115">
        <v>14</v>
      </c>
      <c r="D144" s="115" t="s">
        <v>94</v>
      </c>
      <c r="E144" s="116" t="s">
        <v>177</v>
      </c>
      <c r="F144" s="117" t="s">
        <v>178</v>
      </c>
      <c r="G144" s="118" t="s">
        <v>165</v>
      </c>
      <c r="H144" s="119">
        <v>4</v>
      </c>
      <c r="I144" s="142"/>
      <c r="J144" s="120">
        <f>ROUND(I144*H144,0)</f>
        <v>0</v>
      </c>
      <c r="K144" s="170"/>
      <c r="L144" s="175"/>
    </row>
    <row r="145" spans="2:12" s="11" customFormat="1" ht="22.5" customHeight="1">
      <c r="B145" s="108"/>
      <c r="D145" s="109" t="s">
        <v>62</v>
      </c>
      <c r="E145" s="112" t="s">
        <v>113</v>
      </c>
      <c r="F145" s="112" t="s">
        <v>121</v>
      </c>
      <c r="J145" s="113">
        <f>SUM(J146:J175)</f>
        <v>0</v>
      </c>
      <c r="L145" s="177"/>
    </row>
    <row r="146" spans="1:12" s="1" customFormat="1" ht="24" customHeight="1">
      <c r="A146" s="24"/>
      <c r="B146" s="114"/>
      <c r="C146" s="115">
        <v>15</v>
      </c>
      <c r="D146" s="115" t="s">
        <v>94</v>
      </c>
      <c r="E146" s="116" t="s">
        <v>179</v>
      </c>
      <c r="F146" s="117" t="s">
        <v>180</v>
      </c>
      <c r="G146" s="118" t="s">
        <v>128</v>
      </c>
      <c r="H146" s="119">
        <v>5</v>
      </c>
      <c r="I146" s="142"/>
      <c r="J146" s="120">
        <f aca="true" t="shared" si="1" ref="J146:J175">ROUND(I146*H146,0)</f>
        <v>0</v>
      </c>
      <c r="K146" s="170"/>
      <c r="L146" s="175"/>
    </row>
    <row r="147" spans="1:12" s="1" customFormat="1" ht="24" customHeight="1">
      <c r="A147" s="24"/>
      <c r="B147" s="114"/>
      <c r="C147" s="121">
        <v>16</v>
      </c>
      <c r="D147" s="121" t="s">
        <v>129</v>
      </c>
      <c r="E147" s="122" t="s">
        <v>181</v>
      </c>
      <c r="F147" s="123" t="s">
        <v>182</v>
      </c>
      <c r="G147" s="124" t="s">
        <v>128</v>
      </c>
      <c r="H147" s="125">
        <v>1</v>
      </c>
      <c r="I147" s="143"/>
      <c r="J147" s="126">
        <f t="shared" si="1"/>
        <v>0</v>
      </c>
      <c r="K147" s="171"/>
      <c r="L147" s="175"/>
    </row>
    <row r="148" spans="1:12" s="1" customFormat="1" ht="16.5" customHeight="1">
      <c r="A148" s="24"/>
      <c r="B148" s="114"/>
      <c r="C148" s="121">
        <v>17</v>
      </c>
      <c r="D148" s="121" t="s">
        <v>129</v>
      </c>
      <c r="E148" s="122" t="s">
        <v>183</v>
      </c>
      <c r="F148" s="123" t="s">
        <v>184</v>
      </c>
      <c r="G148" s="124" t="s">
        <v>128</v>
      </c>
      <c r="H148" s="125">
        <v>4</v>
      </c>
      <c r="I148" s="143"/>
      <c r="J148" s="126">
        <f t="shared" si="1"/>
        <v>0</v>
      </c>
      <c r="K148" s="171"/>
      <c r="L148" s="175"/>
    </row>
    <row r="149" spans="1:12" s="1" customFormat="1" ht="24" customHeight="1">
      <c r="A149" s="24"/>
      <c r="B149" s="114"/>
      <c r="C149" s="115">
        <v>18</v>
      </c>
      <c r="D149" s="115" t="s">
        <v>94</v>
      </c>
      <c r="E149" s="116" t="s">
        <v>185</v>
      </c>
      <c r="F149" s="117" t="s">
        <v>186</v>
      </c>
      <c r="G149" s="118" t="s">
        <v>128</v>
      </c>
      <c r="H149" s="119">
        <v>1</v>
      </c>
      <c r="I149" s="142"/>
      <c r="J149" s="120">
        <f t="shared" si="1"/>
        <v>0</v>
      </c>
      <c r="K149" s="170"/>
      <c r="L149" s="175"/>
    </row>
    <row r="150" spans="1:12" s="1" customFormat="1" ht="16.5" customHeight="1">
      <c r="A150" s="24"/>
      <c r="B150" s="114"/>
      <c r="C150" s="121">
        <v>19</v>
      </c>
      <c r="D150" s="121" t="s">
        <v>129</v>
      </c>
      <c r="E150" s="122" t="s">
        <v>187</v>
      </c>
      <c r="F150" s="123" t="s">
        <v>188</v>
      </c>
      <c r="G150" s="124" t="s">
        <v>128</v>
      </c>
      <c r="H150" s="125">
        <v>1</v>
      </c>
      <c r="I150" s="143"/>
      <c r="J150" s="126">
        <f t="shared" si="1"/>
        <v>0</v>
      </c>
      <c r="K150" s="171"/>
      <c r="L150" s="175"/>
    </row>
    <row r="151" spans="1:12" s="1" customFormat="1" ht="24" customHeight="1">
      <c r="A151" s="24"/>
      <c r="B151" s="114"/>
      <c r="C151" s="115">
        <v>20</v>
      </c>
      <c r="D151" s="115" t="s">
        <v>94</v>
      </c>
      <c r="E151" s="116" t="s">
        <v>189</v>
      </c>
      <c r="F151" s="117" t="s">
        <v>190</v>
      </c>
      <c r="G151" s="118" t="s">
        <v>97</v>
      </c>
      <c r="H151" s="119">
        <v>20.5</v>
      </c>
      <c r="I151" s="142"/>
      <c r="J151" s="120">
        <f t="shared" si="1"/>
        <v>0</v>
      </c>
      <c r="K151" s="170"/>
      <c r="L151" s="175"/>
    </row>
    <row r="152" spans="1:12" s="1" customFormat="1" ht="24" customHeight="1">
      <c r="A152" s="24"/>
      <c r="B152" s="114"/>
      <c r="C152" s="121">
        <v>21</v>
      </c>
      <c r="D152" s="121" t="s">
        <v>129</v>
      </c>
      <c r="E152" s="122" t="s">
        <v>191</v>
      </c>
      <c r="F152" s="123" t="s">
        <v>192</v>
      </c>
      <c r="G152" s="124" t="s">
        <v>97</v>
      </c>
      <c r="H152" s="125">
        <v>20.5</v>
      </c>
      <c r="I152" s="143"/>
      <c r="J152" s="126">
        <f t="shared" si="1"/>
        <v>0</v>
      </c>
      <c r="K152" s="171"/>
      <c r="L152" s="175"/>
    </row>
    <row r="153" spans="1:12" s="1" customFormat="1" ht="24" customHeight="1">
      <c r="A153" s="24"/>
      <c r="B153" s="114"/>
      <c r="C153" s="115">
        <v>22</v>
      </c>
      <c r="D153" s="115" t="s">
        <v>94</v>
      </c>
      <c r="E153" s="116" t="s">
        <v>193</v>
      </c>
      <c r="F153" s="117" t="s">
        <v>194</v>
      </c>
      <c r="G153" s="118" t="s">
        <v>97</v>
      </c>
      <c r="H153" s="119">
        <v>61</v>
      </c>
      <c r="I153" s="142"/>
      <c r="J153" s="120">
        <f t="shared" si="1"/>
        <v>0</v>
      </c>
      <c r="K153" s="170"/>
      <c r="L153" s="175"/>
    </row>
    <row r="154" spans="1:12" s="1" customFormat="1" ht="24" customHeight="1">
      <c r="A154" s="24"/>
      <c r="B154" s="114"/>
      <c r="C154" s="121">
        <v>23</v>
      </c>
      <c r="D154" s="121" t="s">
        <v>129</v>
      </c>
      <c r="E154" s="122" t="s">
        <v>195</v>
      </c>
      <c r="F154" s="123" t="s">
        <v>196</v>
      </c>
      <c r="G154" s="124" t="s">
        <v>97</v>
      </c>
      <c r="H154" s="125">
        <v>61</v>
      </c>
      <c r="I154" s="143"/>
      <c r="J154" s="126">
        <f t="shared" si="1"/>
        <v>0</v>
      </c>
      <c r="K154" s="171"/>
      <c r="L154" s="175"/>
    </row>
    <row r="155" spans="1:12" s="1" customFormat="1" ht="24" customHeight="1">
      <c r="A155" s="24"/>
      <c r="B155" s="114"/>
      <c r="C155" s="115">
        <v>24</v>
      </c>
      <c r="D155" s="115" t="s">
        <v>94</v>
      </c>
      <c r="E155" s="116" t="s">
        <v>197</v>
      </c>
      <c r="F155" s="117" t="s">
        <v>198</v>
      </c>
      <c r="G155" s="118" t="s">
        <v>128</v>
      </c>
      <c r="H155" s="119">
        <v>3</v>
      </c>
      <c r="I155" s="142"/>
      <c r="J155" s="120">
        <f t="shared" si="1"/>
        <v>0</v>
      </c>
      <c r="K155" s="170"/>
      <c r="L155" s="175"/>
    </row>
    <row r="156" spans="1:12" s="1" customFormat="1" ht="16.5" customHeight="1">
      <c r="A156" s="24"/>
      <c r="B156" s="114"/>
      <c r="C156" s="121">
        <v>25</v>
      </c>
      <c r="D156" s="121" t="s">
        <v>129</v>
      </c>
      <c r="E156" s="122" t="s">
        <v>199</v>
      </c>
      <c r="F156" s="123" t="s">
        <v>200</v>
      </c>
      <c r="G156" s="124" t="s">
        <v>128</v>
      </c>
      <c r="H156" s="125">
        <v>3</v>
      </c>
      <c r="I156" s="143"/>
      <c r="J156" s="126">
        <f t="shared" si="1"/>
        <v>0</v>
      </c>
      <c r="K156" s="171"/>
      <c r="L156" s="175"/>
    </row>
    <row r="157" spans="1:12" s="1" customFormat="1" ht="16.5" customHeight="1">
      <c r="A157" s="24"/>
      <c r="B157" s="114"/>
      <c r="C157" s="115">
        <v>26</v>
      </c>
      <c r="D157" s="115" t="s">
        <v>94</v>
      </c>
      <c r="E157" s="116" t="s">
        <v>201</v>
      </c>
      <c r="F157" s="117" t="s">
        <v>202</v>
      </c>
      <c r="G157" s="118" t="s">
        <v>128</v>
      </c>
      <c r="H157" s="119">
        <v>2</v>
      </c>
      <c r="I157" s="142"/>
      <c r="J157" s="120">
        <f t="shared" si="1"/>
        <v>0</v>
      </c>
      <c r="K157" s="170"/>
      <c r="L157" s="175"/>
    </row>
    <row r="158" spans="1:12" s="1" customFormat="1" ht="16.5" customHeight="1">
      <c r="A158" s="24"/>
      <c r="B158" s="114"/>
      <c r="C158" s="121">
        <v>27</v>
      </c>
      <c r="D158" s="121" t="s">
        <v>129</v>
      </c>
      <c r="E158" s="122" t="s">
        <v>203</v>
      </c>
      <c r="F158" s="123" t="s">
        <v>204</v>
      </c>
      <c r="G158" s="124" t="s">
        <v>128</v>
      </c>
      <c r="H158" s="125">
        <v>2</v>
      </c>
      <c r="I158" s="143"/>
      <c r="J158" s="126">
        <f t="shared" si="1"/>
        <v>0</v>
      </c>
      <c r="K158" s="171"/>
      <c r="L158" s="175"/>
    </row>
    <row r="159" spans="1:12" s="1" customFormat="1" ht="16.5" customHeight="1">
      <c r="A159" s="24"/>
      <c r="B159" s="114"/>
      <c r="C159" s="121">
        <v>28</v>
      </c>
      <c r="D159" s="121" t="s">
        <v>129</v>
      </c>
      <c r="E159" s="122" t="s">
        <v>205</v>
      </c>
      <c r="F159" s="123" t="s">
        <v>206</v>
      </c>
      <c r="G159" s="124" t="s">
        <v>128</v>
      </c>
      <c r="H159" s="125">
        <v>2</v>
      </c>
      <c r="I159" s="143"/>
      <c r="J159" s="126">
        <f t="shared" si="1"/>
        <v>0</v>
      </c>
      <c r="K159" s="171"/>
      <c r="L159" s="175"/>
    </row>
    <row r="160" spans="1:12" s="1" customFormat="1" ht="16.5" customHeight="1">
      <c r="A160" s="24"/>
      <c r="B160" s="114"/>
      <c r="C160" s="115">
        <v>29</v>
      </c>
      <c r="D160" s="115" t="s">
        <v>94</v>
      </c>
      <c r="E160" s="116" t="s">
        <v>207</v>
      </c>
      <c r="F160" s="117" t="s">
        <v>208</v>
      </c>
      <c r="G160" s="118" t="s">
        <v>128</v>
      </c>
      <c r="H160" s="119">
        <v>1</v>
      </c>
      <c r="I160" s="142"/>
      <c r="J160" s="120">
        <f t="shared" si="1"/>
        <v>0</v>
      </c>
      <c r="K160" s="170"/>
      <c r="L160" s="175"/>
    </row>
    <row r="161" spans="1:12" s="1" customFormat="1" ht="24" customHeight="1">
      <c r="A161" s="24"/>
      <c r="B161" s="114"/>
      <c r="C161" s="121">
        <v>30</v>
      </c>
      <c r="D161" s="121" t="s">
        <v>129</v>
      </c>
      <c r="E161" s="122" t="s">
        <v>209</v>
      </c>
      <c r="F161" s="123" t="s">
        <v>210</v>
      </c>
      <c r="G161" s="124" t="s">
        <v>128</v>
      </c>
      <c r="H161" s="125">
        <v>1</v>
      </c>
      <c r="I161" s="143"/>
      <c r="J161" s="126">
        <f t="shared" si="1"/>
        <v>0</v>
      </c>
      <c r="K161" s="171"/>
      <c r="L161" s="175"/>
    </row>
    <row r="162" spans="1:12" s="1" customFormat="1" ht="24" customHeight="1">
      <c r="A162" s="24"/>
      <c r="B162" s="114"/>
      <c r="C162" s="115">
        <v>31</v>
      </c>
      <c r="D162" s="115" t="s">
        <v>94</v>
      </c>
      <c r="E162" s="116" t="s">
        <v>211</v>
      </c>
      <c r="F162" s="117" t="s">
        <v>212</v>
      </c>
      <c r="G162" s="118" t="s">
        <v>128</v>
      </c>
      <c r="H162" s="119">
        <v>3</v>
      </c>
      <c r="I162" s="142"/>
      <c r="J162" s="120">
        <f t="shared" si="1"/>
        <v>0</v>
      </c>
      <c r="K162" s="170"/>
      <c r="L162" s="175"/>
    </row>
    <row r="163" spans="1:12" s="1" customFormat="1" ht="24" customHeight="1">
      <c r="A163" s="24"/>
      <c r="B163" s="114"/>
      <c r="C163" s="121">
        <v>32</v>
      </c>
      <c r="D163" s="121" t="s">
        <v>129</v>
      </c>
      <c r="E163" s="122" t="s">
        <v>213</v>
      </c>
      <c r="F163" s="123" t="s">
        <v>214</v>
      </c>
      <c r="G163" s="124" t="s">
        <v>128</v>
      </c>
      <c r="H163" s="125">
        <v>3</v>
      </c>
      <c r="I163" s="143"/>
      <c r="J163" s="126">
        <f t="shared" si="1"/>
        <v>0</v>
      </c>
      <c r="K163" s="171"/>
      <c r="L163" s="175"/>
    </row>
    <row r="164" spans="1:12" s="1" customFormat="1" ht="24" customHeight="1">
      <c r="A164" s="24"/>
      <c r="B164" s="114"/>
      <c r="C164" s="115">
        <v>33</v>
      </c>
      <c r="D164" s="115" t="s">
        <v>94</v>
      </c>
      <c r="E164" s="116" t="s">
        <v>215</v>
      </c>
      <c r="F164" s="117" t="s">
        <v>216</v>
      </c>
      <c r="G164" s="118" t="s">
        <v>97</v>
      </c>
      <c r="H164" s="119">
        <v>20.5</v>
      </c>
      <c r="I164" s="142"/>
      <c r="J164" s="120">
        <f t="shared" si="1"/>
        <v>0</v>
      </c>
      <c r="K164" s="170"/>
      <c r="L164" s="175"/>
    </row>
    <row r="165" spans="1:12" s="1" customFormat="1" ht="16.5" customHeight="1">
      <c r="A165" s="24"/>
      <c r="B165" s="114"/>
      <c r="C165" s="115">
        <v>34</v>
      </c>
      <c r="D165" s="115" t="s">
        <v>94</v>
      </c>
      <c r="E165" s="116" t="s">
        <v>217</v>
      </c>
      <c r="F165" s="117" t="s">
        <v>218</v>
      </c>
      <c r="G165" s="118" t="s">
        <v>97</v>
      </c>
      <c r="H165" s="119">
        <v>81.5</v>
      </c>
      <c r="I165" s="142"/>
      <c r="J165" s="120">
        <f t="shared" si="1"/>
        <v>0</v>
      </c>
      <c r="K165" s="170"/>
      <c r="L165" s="175"/>
    </row>
    <row r="166" spans="1:12" s="1" customFormat="1" ht="24" customHeight="1">
      <c r="A166" s="24"/>
      <c r="B166" s="114"/>
      <c r="C166" s="115">
        <v>35</v>
      </c>
      <c r="D166" s="115" t="s">
        <v>94</v>
      </c>
      <c r="E166" s="116" t="s">
        <v>219</v>
      </c>
      <c r="F166" s="117" t="s">
        <v>220</v>
      </c>
      <c r="G166" s="118" t="s">
        <v>97</v>
      </c>
      <c r="H166" s="119">
        <v>61</v>
      </c>
      <c r="I166" s="142"/>
      <c r="J166" s="120">
        <f t="shared" si="1"/>
        <v>0</v>
      </c>
      <c r="K166" s="170"/>
      <c r="L166" s="175"/>
    </row>
    <row r="167" spans="1:12" s="1" customFormat="1" ht="24" customHeight="1">
      <c r="A167" s="24"/>
      <c r="B167" s="114"/>
      <c r="C167" s="115">
        <v>36</v>
      </c>
      <c r="D167" s="115" t="s">
        <v>94</v>
      </c>
      <c r="E167" s="116" t="s">
        <v>221</v>
      </c>
      <c r="F167" s="117" t="s">
        <v>222</v>
      </c>
      <c r="G167" s="118" t="s">
        <v>128</v>
      </c>
      <c r="H167" s="119">
        <v>1</v>
      </c>
      <c r="I167" s="142"/>
      <c r="J167" s="120">
        <f t="shared" si="1"/>
        <v>0</v>
      </c>
      <c r="K167" s="170"/>
      <c r="L167" s="175"/>
    </row>
    <row r="168" spans="1:12" s="1" customFormat="1" ht="16.5" customHeight="1">
      <c r="A168" s="24"/>
      <c r="B168" s="114"/>
      <c r="C168" s="115">
        <v>37</v>
      </c>
      <c r="D168" s="115" t="s">
        <v>94</v>
      </c>
      <c r="E168" s="116" t="s">
        <v>223</v>
      </c>
      <c r="F168" s="117" t="s">
        <v>224</v>
      </c>
      <c r="G168" s="118" t="s">
        <v>128</v>
      </c>
      <c r="H168" s="119">
        <v>3</v>
      </c>
      <c r="I168" s="142"/>
      <c r="J168" s="120">
        <f t="shared" si="1"/>
        <v>0</v>
      </c>
      <c r="K168" s="170"/>
      <c r="L168" s="175"/>
    </row>
    <row r="169" spans="1:12" s="1" customFormat="1" ht="16.5" customHeight="1">
      <c r="A169" s="24"/>
      <c r="B169" s="114"/>
      <c r="C169" s="121">
        <v>38</v>
      </c>
      <c r="D169" s="121" t="s">
        <v>129</v>
      </c>
      <c r="E169" s="122" t="s">
        <v>225</v>
      </c>
      <c r="F169" s="123" t="s">
        <v>226</v>
      </c>
      <c r="G169" s="124" t="s">
        <v>128</v>
      </c>
      <c r="H169" s="125">
        <v>3</v>
      </c>
      <c r="I169" s="143"/>
      <c r="J169" s="126">
        <f t="shared" si="1"/>
        <v>0</v>
      </c>
      <c r="K169" s="171"/>
      <c r="L169" s="175"/>
    </row>
    <row r="170" spans="1:12" s="1" customFormat="1" ht="16.5" customHeight="1">
      <c r="A170" s="24"/>
      <c r="B170" s="114"/>
      <c r="C170" s="115">
        <v>39</v>
      </c>
      <c r="D170" s="115" t="s">
        <v>94</v>
      </c>
      <c r="E170" s="116" t="s">
        <v>227</v>
      </c>
      <c r="F170" s="117" t="s">
        <v>228</v>
      </c>
      <c r="G170" s="118" t="s">
        <v>128</v>
      </c>
      <c r="H170" s="119">
        <v>2</v>
      </c>
      <c r="I170" s="142"/>
      <c r="J170" s="120">
        <f t="shared" si="1"/>
        <v>0</v>
      </c>
      <c r="K170" s="170"/>
      <c r="L170" s="175"/>
    </row>
    <row r="171" spans="1:12" s="1" customFormat="1" ht="24" customHeight="1">
      <c r="A171" s="24"/>
      <c r="B171" s="114"/>
      <c r="C171" s="121">
        <v>40</v>
      </c>
      <c r="D171" s="121" t="s">
        <v>129</v>
      </c>
      <c r="E171" s="122" t="s">
        <v>229</v>
      </c>
      <c r="F171" s="123" t="s">
        <v>230</v>
      </c>
      <c r="G171" s="124" t="s">
        <v>128</v>
      </c>
      <c r="H171" s="125">
        <v>2</v>
      </c>
      <c r="I171" s="143"/>
      <c r="J171" s="126">
        <f t="shared" si="1"/>
        <v>0</v>
      </c>
      <c r="K171" s="171"/>
      <c r="L171" s="175"/>
    </row>
    <row r="172" spans="1:12" s="1" customFormat="1" ht="16.5" customHeight="1">
      <c r="A172" s="24"/>
      <c r="B172" s="114"/>
      <c r="C172" s="115">
        <v>41</v>
      </c>
      <c r="D172" s="115" t="s">
        <v>94</v>
      </c>
      <c r="E172" s="116" t="s">
        <v>231</v>
      </c>
      <c r="F172" s="117" t="s">
        <v>232</v>
      </c>
      <c r="G172" s="118" t="s">
        <v>128</v>
      </c>
      <c r="H172" s="119">
        <v>1</v>
      </c>
      <c r="I172" s="142"/>
      <c r="J172" s="120">
        <f t="shared" si="1"/>
        <v>0</v>
      </c>
      <c r="K172" s="170"/>
      <c r="L172" s="175"/>
    </row>
    <row r="173" spans="1:12" s="1" customFormat="1" ht="16.5" customHeight="1">
      <c r="A173" s="24"/>
      <c r="B173" s="114"/>
      <c r="C173" s="121">
        <v>42</v>
      </c>
      <c r="D173" s="121" t="s">
        <v>129</v>
      </c>
      <c r="E173" s="122" t="s">
        <v>233</v>
      </c>
      <c r="F173" s="123" t="s">
        <v>234</v>
      </c>
      <c r="G173" s="124" t="s">
        <v>128</v>
      </c>
      <c r="H173" s="125">
        <v>1</v>
      </c>
      <c r="I173" s="143"/>
      <c r="J173" s="126">
        <f t="shared" si="1"/>
        <v>0</v>
      </c>
      <c r="K173" s="171"/>
      <c r="L173" s="175"/>
    </row>
    <row r="174" spans="1:12" s="1" customFormat="1" ht="16.5" customHeight="1">
      <c r="A174" s="24"/>
      <c r="B174" s="114"/>
      <c r="C174" s="115">
        <v>43</v>
      </c>
      <c r="D174" s="115" t="s">
        <v>94</v>
      </c>
      <c r="E174" s="116" t="s">
        <v>235</v>
      </c>
      <c r="F174" s="117" t="s">
        <v>236</v>
      </c>
      <c r="G174" s="118" t="s">
        <v>97</v>
      </c>
      <c r="H174" s="119">
        <v>81.5</v>
      </c>
      <c r="I174" s="142"/>
      <c r="J174" s="120">
        <f t="shared" si="1"/>
        <v>0</v>
      </c>
      <c r="K174" s="170"/>
      <c r="L174" s="175"/>
    </row>
    <row r="175" spans="1:12" s="1" customFormat="1" ht="16.5" customHeight="1">
      <c r="A175" s="24"/>
      <c r="B175" s="114"/>
      <c r="C175" s="115">
        <v>44</v>
      </c>
      <c r="D175" s="115" t="s">
        <v>94</v>
      </c>
      <c r="E175" s="116" t="s">
        <v>237</v>
      </c>
      <c r="F175" s="117" t="s">
        <v>238</v>
      </c>
      <c r="G175" s="118" t="s">
        <v>97</v>
      </c>
      <c r="H175" s="119">
        <v>81.5</v>
      </c>
      <c r="I175" s="142"/>
      <c r="J175" s="120">
        <f t="shared" si="1"/>
        <v>0</v>
      </c>
      <c r="K175" s="170"/>
      <c r="L175" s="175"/>
    </row>
    <row r="176" spans="2:12" s="11" customFormat="1" ht="22.5" customHeight="1">
      <c r="B176" s="108"/>
      <c r="D176" s="109" t="s">
        <v>62</v>
      </c>
      <c r="E176" s="112" t="s">
        <v>115</v>
      </c>
      <c r="F176" s="112" t="s">
        <v>239</v>
      </c>
      <c r="J176" s="113">
        <f>SUM(J177)</f>
        <v>0</v>
      </c>
      <c r="L176" s="177"/>
    </row>
    <row r="177" spans="1:12" s="1" customFormat="1" ht="16.5" customHeight="1">
      <c r="A177" s="24"/>
      <c r="B177" s="114"/>
      <c r="C177" s="115">
        <v>45</v>
      </c>
      <c r="D177" s="115" t="s">
        <v>94</v>
      </c>
      <c r="E177" s="116" t="s">
        <v>240</v>
      </c>
      <c r="F177" s="117" t="s">
        <v>241</v>
      </c>
      <c r="G177" s="118" t="s">
        <v>97</v>
      </c>
      <c r="H177" s="119">
        <v>4</v>
      </c>
      <c r="I177" s="142"/>
      <c r="J177" s="120">
        <f>ROUND(I177*H177,0)</f>
        <v>0</v>
      </c>
      <c r="K177" s="170"/>
      <c r="L177" s="175"/>
    </row>
    <row r="178" spans="2:12" s="11" customFormat="1" ht="22.5" customHeight="1">
      <c r="B178" s="108"/>
      <c r="D178" s="109" t="s">
        <v>62</v>
      </c>
      <c r="E178" s="112" t="s">
        <v>242</v>
      </c>
      <c r="F178" s="112" t="s">
        <v>243</v>
      </c>
      <c r="J178" s="113">
        <f>SUM(J179:J180)</f>
        <v>0</v>
      </c>
      <c r="L178" s="177"/>
    </row>
    <row r="179" spans="1:12" s="1" customFormat="1" ht="16.5" customHeight="1">
      <c r="A179" s="24"/>
      <c r="B179" s="114"/>
      <c r="C179" s="115">
        <v>46</v>
      </c>
      <c r="D179" s="115" t="s">
        <v>94</v>
      </c>
      <c r="E179" s="116" t="s">
        <v>244</v>
      </c>
      <c r="F179" s="117" t="s">
        <v>245</v>
      </c>
      <c r="G179" s="118" t="s">
        <v>114</v>
      </c>
      <c r="H179" s="119">
        <v>2.152</v>
      </c>
      <c r="I179" s="142"/>
      <c r="J179" s="120">
        <f>ROUND(I179*H179,0)</f>
        <v>0</v>
      </c>
      <c r="K179" s="170"/>
      <c r="L179" s="175"/>
    </row>
    <row r="180" spans="1:12" s="1" customFormat="1" ht="24" customHeight="1">
      <c r="A180" s="24"/>
      <c r="B180" s="114"/>
      <c r="C180" s="115">
        <v>47</v>
      </c>
      <c r="D180" s="115" t="s">
        <v>94</v>
      </c>
      <c r="E180" s="116" t="s">
        <v>246</v>
      </c>
      <c r="F180" s="117" t="s">
        <v>247</v>
      </c>
      <c r="G180" s="118" t="s">
        <v>114</v>
      </c>
      <c r="H180" s="119">
        <v>19.368</v>
      </c>
      <c r="I180" s="142"/>
      <c r="J180" s="120">
        <f>ROUND(I180*H180,0)</f>
        <v>0</v>
      </c>
      <c r="K180" s="170"/>
      <c r="L180" s="175"/>
    </row>
    <row r="181" spans="2:12" s="11" customFormat="1" ht="22.5" customHeight="1">
      <c r="B181" s="108"/>
      <c r="D181" s="109" t="s">
        <v>62</v>
      </c>
      <c r="E181" s="112" t="s">
        <v>146</v>
      </c>
      <c r="F181" s="112" t="s">
        <v>147</v>
      </c>
      <c r="J181" s="113">
        <f>SUM(J182)</f>
        <v>0</v>
      </c>
      <c r="L181" s="177"/>
    </row>
    <row r="182" spans="1:12" s="1" customFormat="1" ht="24" customHeight="1">
      <c r="A182" s="24"/>
      <c r="B182" s="114"/>
      <c r="C182" s="115">
        <v>48</v>
      </c>
      <c r="D182" s="115" t="s">
        <v>94</v>
      </c>
      <c r="E182" s="116" t="s">
        <v>148</v>
      </c>
      <c r="F182" s="117" t="s">
        <v>149</v>
      </c>
      <c r="G182" s="118" t="s">
        <v>114</v>
      </c>
      <c r="H182" s="119">
        <v>2.204</v>
      </c>
      <c r="I182" s="142"/>
      <c r="J182" s="120">
        <f>ROUND(I182*H182,0)</f>
        <v>0</v>
      </c>
      <c r="K182" s="170"/>
      <c r="L182" s="175"/>
    </row>
    <row r="183" spans="2:12" s="11" customFormat="1" ht="25.5" customHeight="1">
      <c r="B183" s="108"/>
      <c r="D183" s="109" t="s">
        <v>62</v>
      </c>
      <c r="E183" s="110" t="s">
        <v>150</v>
      </c>
      <c r="F183" s="110" t="s">
        <v>151</v>
      </c>
      <c r="J183" s="111">
        <f>J184</f>
        <v>0</v>
      </c>
      <c r="L183" s="177"/>
    </row>
    <row r="184" spans="2:12" s="11" customFormat="1" ht="22.5" customHeight="1">
      <c r="B184" s="108"/>
      <c r="D184" s="109" t="s">
        <v>62</v>
      </c>
      <c r="E184" s="112" t="s">
        <v>152</v>
      </c>
      <c r="F184" s="112" t="s">
        <v>153</v>
      </c>
      <c r="J184" s="113">
        <f>SUM(J185:J187)</f>
        <v>0</v>
      </c>
      <c r="L184" s="177"/>
    </row>
    <row r="185" spans="1:12" s="1" customFormat="1" ht="16.5" customHeight="1">
      <c r="A185" s="24"/>
      <c r="B185" s="114"/>
      <c r="C185" s="115">
        <v>49</v>
      </c>
      <c r="D185" s="115" t="s">
        <v>94</v>
      </c>
      <c r="E185" s="116" t="s">
        <v>154</v>
      </c>
      <c r="F185" s="117" t="s">
        <v>153</v>
      </c>
      <c r="G185" s="118" t="s">
        <v>157</v>
      </c>
      <c r="H185" s="119">
        <v>1</v>
      </c>
      <c r="I185" s="142"/>
      <c r="J185" s="120">
        <f>ROUND(I185*H185,0)</f>
        <v>0</v>
      </c>
      <c r="K185" s="170"/>
      <c r="L185" s="175"/>
    </row>
    <row r="186" spans="1:12" s="1" customFormat="1" ht="16.5" customHeight="1">
      <c r="A186" s="24"/>
      <c r="B186" s="114"/>
      <c r="C186" s="115">
        <v>50</v>
      </c>
      <c r="D186" s="115" t="s">
        <v>94</v>
      </c>
      <c r="E186" s="116" t="s">
        <v>155</v>
      </c>
      <c r="F186" s="117" t="s">
        <v>156</v>
      </c>
      <c r="G186" s="118" t="s">
        <v>157</v>
      </c>
      <c r="H186" s="119">
        <v>1</v>
      </c>
      <c r="I186" s="142"/>
      <c r="J186" s="120">
        <f>ROUND(I186*H186,0)</f>
        <v>0</v>
      </c>
      <c r="K186" s="170"/>
      <c r="L186" s="175"/>
    </row>
    <row r="187" spans="1:12" s="1" customFormat="1" ht="24" customHeight="1">
      <c r="A187" s="24"/>
      <c r="B187" s="114"/>
      <c r="C187" s="115">
        <v>51</v>
      </c>
      <c r="D187" s="115" t="s">
        <v>94</v>
      </c>
      <c r="E187" s="116" t="s">
        <v>158</v>
      </c>
      <c r="F187" s="117" t="s">
        <v>277</v>
      </c>
      <c r="G187" s="118" t="s">
        <v>157</v>
      </c>
      <c r="H187" s="119">
        <v>1</v>
      </c>
      <c r="I187" s="142"/>
      <c r="J187" s="120">
        <f>ROUND(I187*H187,0)</f>
        <v>0</v>
      </c>
      <c r="K187" s="170"/>
      <c r="L187" s="175"/>
    </row>
    <row r="188" spans="1:12" s="1" customFormat="1" ht="6.75" customHeight="1">
      <c r="A188" s="24"/>
      <c r="B188" s="39"/>
      <c r="C188" s="40"/>
      <c r="D188" s="40"/>
      <c r="E188" s="40"/>
      <c r="F188" s="40"/>
      <c r="G188" s="40"/>
      <c r="H188" s="40"/>
      <c r="I188" s="40"/>
      <c r="J188" s="40"/>
      <c r="K188" s="168"/>
      <c r="L188" s="178"/>
    </row>
  </sheetData>
  <sheetProtection/>
  <autoFilter ref="C125:K187"/>
  <mergeCells count="7">
    <mergeCell ref="E116:H116"/>
    <mergeCell ref="E118:H118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0"/>
  <sheetViews>
    <sheetView showGridLines="0" zoomScalePageLayoutView="0" workbookViewId="0" topLeftCell="A109">
      <selection activeCell="I128" sqref="I12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2.00390625" style="172" customWidth="1"/>
  </cols>
  <sheetData>
    <row r="1" ht="11.25">
      <c r="A1" s="79"/>
    </row>
    <row r="2" ht="36.75" customHeight="1">
      <c r="L2" s="181"/>
    </row>
    <row r="3" spans="2:12" ht="6.75" customHeight="1">
      <c r="B3" s="13"/>
      <c r="C3" s="14"/>
      <c r="D3" s="14"/>
      <c r="E3" s="14"/>
      <c r="F3" s="14"/>
      <c r="G3" s="14"/>
      <c r="H3" s="14"/>
      <c r="I3" s="14"/>
      <c r="J3" s="14"/>
      <c r="K3" s="162"/>
      <c r="L3" s="182"/>
    </row>
    <row r="4" spans="2:12" ht="24.75" customHeight="1">
      <c r="B4" s="15"/>
      <c r="D4" s="16" t="s">
        <v>70</v>
      </c>
      <c r="L4" s="161"/>
    </row>
    <row r="5" spans="2:12" ht="6.75" customHeight="1">
      <c r="B5" s="15"/>
      <c r="L5" s="161"/>
    </row>
    <row r="6" spans="2:12" ht="12" customHeight="1">
      <c r="B6" s="15"/>
      <c r="D6" s="21" t="s">
        <v>9</v>
      </c>
      <c r="L6" s="161"/>
    </row>
    <row r="7" spans="2:12" ht="16.5" customHeight="1">
      <c r="B7" s="15"/>
      <c r="E7" s="224" t="str">
        <f>'Rekapitulace stavby'!K6</f>
        <v>ZTV pro tři rodinné domky ve Střelských Hošticích</v>
      </c>
      <c r="F7" s="225"/>
      <c r="G7" s="225"/>
      <c r="H7" s="225"/>
      <c r="L7" s="161"/>
    </row>
    <row r="8" spans="1:12" s="1" customFormat="1" ht="12" customHeight="1">
      <c r="A8" s="24"/>
      <c r="B8" s="25"/>
      <c r="C8" s="24"/>
      <c r="D8" s="21" t="s">
        <v>71</v>
      </c>
      <c r="E8" s="24"/>
      <c r="F8" s="24"/>
      <c r="G8" s="24"/>
      <c r="H8" s="24"/>
      <c r="I8" s="24"/>
      <c r="J8" s="24"/>
      <c r="K8" s="24"/>
      <c r="L8" s="175"/>
    </row>
    <row r="9" spans="1:12" s="1" customFormat="1" ht="16.5" customHeight="1">
      <c r="A9" s="24"/>
      <c r="B9" s="25"/>
      <c r="C9" s="24"/>
      <c r="D9" s="24"/>
      <c r="E9" s="191" t="s">
        <v>248</v>
      </c>
      <c r="F9" s="226"/>
      <c r="G9" s="226"/>
      <c r="H9" s="226"/>
      <c r="I9" s="24"/>
      <c r="J9" s="24"/>
      <c r="K9" s="24"/>
      <c r="L9" s="175"/>
    </row>
    <row r="10" spans="1:12" s="1" customFormat="1" ht="11.25">
      <c r="A10" s="24"/>
      <c r="B10" s="25"/>
      <c r="C10" s="24"/>
      <c r="D10" s="24"/>
      <c r="E10" s="24"/>
      <c r="F10" s="24"/>
      <c r="G10" s="24"/>
      <c r="H10" s="24"/>
      <c r="I10" s="24"/>
      <c r="J10" s="24"/>
      <c r="K10" s="24"/>
      <c r="L10" s="175"/>
    </row>
    <row r="11" spans="1:12" s="1" customFormat="1" ht="12" customHeight="1">
      <c r="A11" s="24"/>
      <c r="B11" s="25"/>
      <c r="C11" s="24"/>
      <c r="D11" s="21" t="s">
        <v>11</v>
      </c>
      <c r="E11" s="24"/>
      <c r="F11" s="19" t="s">
        <v>1</v>
      </c>
      <c r="G11" s="24"/>
      <c r="H11" s="24"/>
      <c r="I11" s="21" t="s">
        <v>12</v>
      </c>
      <c r="J11" s="19" t="s">
        <v>1</v>
      </c>
      <c r="K11" s="24"/>
      <c r="L11" s="175"/>
    </row>
    <row r="12" spans="1:12" s="1" customFormat="1" ht="12" customHeight="1">
      <c r="A12" s="24"/>
      <c r="B12" s="25"/>
      <c r="C12" s="24"/>
      <c r="D12" s="21" t="s">
        <v>13</v>
      </c>
      <c r="E12" s="24"/>
      <c r="F12" s="19" t="s">
        <v>14</v>
      </c>
      <c r="G12" s="24"/>
      <c r="H12" s="24"/>
      <c r="I12" s="21" t="s">
        <v>15</v>
      </c>
      <c r="J12" s="47">
        <f>'Rekapitulace stavby'!AN8</f>
        <v>0</v>
      </c>
      <c r="K12" s="24"/>
      <c r="L12" s="175"/>
    </row>
    <row r="13" spans="1:12" s="1" customFormat="1" ht="10.5" customHeight="1">
      <c r="A13" s="24"/>
      <c r="B13" s="25"/>
      <c r="C13" s="24"/>
      <c r="D13" s="24"/>
      <c r="E13" s="24"/>
      <c r="F13" s="24"/>
      <c r="G13" s="24"/>
      <c r="H13" s="24"/>
      <c r="I13" s="24"/>
      <c r="J13" s="24"/>
      <c r="K13" s="24"/>
      <c r="L13" s="175"/>
    </row>
    <row r="14" spans="1:12" s="1" customFormat="1" ht="12" customHeight="1">
      <c r="A14" s="24"/>
      <c r="B14" s="25"/>
      <c r="C14" s="24"/>
      <c r="D14" s="21" t="s">
        <v>16</v>
      </c>
      <c r="E14" s="24"/>
      <c r="F14" s="24"/>
      <c r="G14" s="24"/>
      <c r="H14" s="24"/>
      <c r="I14" s="21" t="s">
        <v>17</v>
      </c>
      <c r="J14" s="139" t="s">
        <v>273</v>
      </c>
      <c r="K14" s="24"/>
      <c r="L14" s="175"/>
    </row>
    <row r="15" spans="1:12" s="1" customFormat="1" ht="18" customHeight="1">
      <c r="A15" s="24"/>
      <c r="B15" s="25"/>
      <c r="C15" s="24"/>
      <c r="D15" s="24"/>
      <c r="E15" s="19" t="s">
        <v>275</v>
      </c>
      <c r="F15" s="24"/>
      <c r="G15" s="24"/>
      <c r="H15" s="24"/>
      <c r="I15" s="21" t="s">
        <v>18</v>
      </c>
      <c r="J15" s="19" t="s">
        <v>274</v>
      </c>
      <c r="K15" s="24"/>
      <c r="L15" s="175"/>
    </row>
    <row r="16" spans="1:12" s="1" customFormat="1" ht="6.75" customHeight="1">
      <c r="A16" s="24"/>
      <c r="B16" s="25"/>
      <c r="C16" s="24"/>
      <c r="D16" s="24"/>
      <c r="E16" s="24"/>
      <c r="F16" s="24"/>
      <c r="G16" s="24"/>
      <c r="H16" s="24"/>
      <c r="I16" s="24"/>
      <c r="J16" s="24"/>
      <c r="K16" s="24"/>
      <c r="L16" s="175"/>
    </row>
    <row r="17" spans="1:12" s="1" customFormat="1" ht="12" customHeight="1">
      <c r="A17" s="24"/>
      <c r="B17" s="25"/>
      <c r="C17" s="24"/>
      <c r="D17" s="21" t="s">
        <v>19</v>
      </c>
      <c r="E17" s="24"/>
      <c r="F17" s="24"/>
      <c r="G17" s="24"/>
      <c r="H17" s="24"/>
      <c r="I17" s="21" t="s">
        <v>17</v>
      </c>
      <c r="J17" s="184">
        <f>'Rekapitulace stavby'!AN13</f>
        <v>0</v>
      </c>
      <c r="K17" s="24"/>
      <c r="L17" s="175"/>
    </row>
    <row r="18" spans="1:12" s="1" customFormat="1" ht="18" customHeight="1">
      <c r="A18" s="24"/>
      <c r="B18" s="25"/>
      <c r="C18" s="24"/>
      <c r="D18" s="24"/>
      <c r="E18" s="19">
        <f>'Rekapitulace stavby'!E14:AH14</f>
        <v>0</v>
      </c>
      <c r="F18" s="24"/>
      <c r="G18" s="24"/>
      <c r="H18" s="24"/>
      <c r="I18" s="21" t="s">
        <v>18</v>
      </c>
      <c r="J18" s="184">
        <f>'Rekapitulace stavby'!AN14</f>
        <v>0</v>
      </c>
      <c r="K18" s="24"/>
      <c r="L18" s="175"/>
    </row>
    <row r="19" spans="1:12" s="1" customFormat="1" ht="6.75" customHeight="1">
      <c r="A19" s="24"/>
      <c r="B19" s="25"/>
      <c r="C19" s="24"/>
      <c r="D19" s="24"/>
      <c r="E19" s="24"/>
      <c r="F19" s="24"/>
      <c r="G19" s="24"/>
      <c r="H19" s="24"/>
      <c r="I19" s="24"/>
      <c r="J19" s="24"/>
      <c r="K19" s="24"/>
      <c r="L19" s="175"/>
    </row>
    <row r="20" spans="1:12" s="1" customFormat="1" ht="12" customHeight="1">
      <c r="A20" s="24"/>
      <c r="B20" s="25"/>
      <c r="C20" s="24"/>
      <c r="D20" s="21" t="s">
        <v>20</v>
      </c>
      <c r="E20" s="24"/>
      <c r="F20" s="24"/>
      <c r="G20" s="24"/>
      <c r="H20" s="24"/>
      <c r="I20" s="21" t="s">
        <v>17</v>
      </c>
      <c r="J20" s="19" t="s">
        <v>1</v>
      </c>
      <c r="K20" s="24"/>
      <c r="L20" s="175"/>
    </row>
    <row r="21" spans="1:12" s="1" customFormat="1" ht="18" customHeight="1">
      <c r="A21" s="24"/>
      <c r="B21" s="25"/>
      <c r="C21" s="24"/>
      <c r="D21" s="24"/>
      <c r="E21" s="19"/>
      <c r="F21" s="24"/>
      <c r="G21" s="24"/>
      <c r="H21" s="24"/>
      <c r="I21" s="21" t="s">
        <v>18</v>
      </c>
      <c r="J21" s="19" t="s">
        <v>1</v>
      </c>
      <c r="K21" s="24"/>
      <c r="L21" s="175"/>
    </row>
    <row r="22" spans="1:12" s="1" customFormat="1" ht="6.75" customHeight="1">
      <c r="A22" s="24"/>
      <c r="B22" s="25"/>
      <c r="C22" s="24"/>
      <c r="D22" s="24"/>
      <c r="E22" s="24"/>
      <c r="F22" s="24"/>
      <c r="G22" s="24"/>
      <c r="H22" s="24"/>
      <c r="I22" s="24"/>
      <c r="J22" s="24"/>
      <c r="K22" s="24"/>
      <c r="L22" s="175"/>
    </row>
    <row r="23" spans="1:12" s="1" customFormat="1" ht="12" customHeight="1">
      <c r="A23" s="24"/>
      <c r="B23" s="25"/>
      <c r="C23" s="24"/>
      <c r="D23" s="21" t="s">
        <v>21</v>
      </c>
      <c r="E23" s="24"/>
      <c r="F23" s="24"/>
      <c r="G23" s="24"/>
      <c r="H23" s="24"/>
      <c r="I23" s="21" t="s">
        <v>17</v>
      </c>
      <c r="J23" s="19" t="s">
        <v>1</v>
      </c>
      <c r="K23" s="24"/>
      <c r="L23" s="175"/>
    </row>
    <row r="24" spans="1:12" s="1" customFormat="1" ht="18" customHeight="1">
      <c r="A24" s="24"/>
      <c r="B24" s="25"/>
      <c r="C24" s="24"/>
      <c r="D24" s="24"/>
      <c r="E24" s="19"/>
      <c r="F24" s="24"/>
      <c r="G24" s="24"/>
      <c r="H24" s="24"/>
      <c r="I24" s="21" t="s">
        <v>18</v>
      </c>
      <c r="J24" s="19" t="s">
        <v>1</v>
      </c>
      <c r="K24" s="24"/>
      <c r="L24" s="175"/>
    </row>
    <row r="25" spans="1:12" s="1" customFormat="1" ht="6.75" customHeight="1">
      <c r="A25" s="24"/>
      <c r="B25" s="25"/>
      <c r="C25" s="24"/>
      <c r="D25" s="24"/>
      <c r="E25" s="24"/>
      <c r="F25" s="24"/>
      <c r="G25" s="24"/>
      <c r="H25" s="24"/>
      <c r="I25" s="24"/>
      <c r="J25" s="24"/>
      <c r="K25" s="24"/>
      <c r="L25" s="175"/>
    </row>
    <row r="26" spans="1:12" s="1" customFormat="1" ht="12" customHeight="1">
      <c r="A26" s="24"/>
      <c r="B26" s="25"/>
      <c r="C26" s="24"/>
      <c r="D26" s="21" t="s">
        <v>22</v>
      </c>
      <c r="E26" s="24"/>
      <c r="F26" s="24"/>
      <c r="G26" s="24"/>
      <c r="H26" s="24"/>
      <c r="I26" s="24"/>
      <c r="J26" s="24"/>
      <c r="K26" s="24"/>
      <c r="L26" s="175"/>
    </row>
    <row r="27" spans="1:12" s="7" customFormat="1" ht="16.5" customHeight="1">
      <c r="A27" s="80"/>
      <c r="B27" s="81"/>
      <c r="C27" s="80"/>
      <c r="D27" s="80"/>
      <c r="E27" s="219" t="s">
        <v>1</v>
      </c>
      <c r="F27" s="219"/>
      <c r="G27" s="219"/>
      <c r="H27" s="219"/>
      <c r="I27" s="80"/>
      <c r="J27" s="80"/>
      <c r="K27" s="80"/>
      <c r="L27" s="183"/>
    </row>
    <row r="28" spans="1:12" s="1" customFormat="1" ht="6.75" customHeight="1">
      <c r="A28" s="24"/>
      <c r="B28" s="25"/>
      <c r="C28" s="24"/>
      <c r="D28" s="24"/>
      <c r="E28" s="24"/>
      <c r="F28" s="24"/>
      <c r="G28" s="24"/>
      <c r="H28" s="24"/>
      <c r="I28" s="24"/>
      <c r="J28" s="24"/>
      <c r="K28" s="24"/>
      <c r="L28" s="175"/>
    </row>
    <row r="29" spans="1:12" s="1" customFormat="1" ht="6.75" customHeight="1">
      <c r="A29" s="24"/>
      <c r="B29" s="25"/>
      <c r="C29" s="24"/>
      <c r="D29" s="56"/>
      <c r="E29" s="56"/>
      <c r="F29" s="56"/>
      <c r="G29" s="56"/>
      <c r="H29" s="56"/>
      <c r="I29" s="56"/>
      <c r="J29" s="56"/>
      <c r="K29" s="163"/>
      <c r="L29" s="175"/>
    </row>
    <row r="30" spans="1:12" s="1" customFormat="1" ht="24.75" customHeight="1">
      <c r="A30" s="24"/>
      <c r="B30" s="25"/>
      <c r="C30" s="24"/>
      <c r="D30" s="82" t="s">
        <v>23</v>
      </c>
      <c r="E30" s="24"/>
      <c r="F30" s="24"/>
      <c r="G30" s="24"/>
      <c r="H30" s="24"/>
      <c r="I30" s="24"/>
      <c r="J30" s="60">
        <f>ROUND(J125,0)</f>
        <v>0</v>
      </c>
      <c r="K30" s="24"/>
      <c r="L30" s="175"/>
    </row>
    <row r="31" spans="1:12" s="1" customFormat="1" ht="6.75" customHeight="1">
      <c r="A31" s="24"/>
      <c r="B31" s="25"/>
      <c r="C31" s="24"/>
      <c r="D31" s="56"/>
      <c r="E31" s="56"/>
      <c r="F31" s="56"/>
      <c r="G31" s="56"/>
      <c r="H31" s="56"/>
      <c r="I31" s="56"/>
      <c r="J31" s="56"/>
      <c r="K31" s="163"/>
      <c r="L31" s="175"/>
    </row>
    <row r="32" spans="1:12" s="1" customFormat="1" ht="14.25" customHeight="1">
      <c r="A32" s="24"/>
      <c r="B32" s="25"/>
      <c r="C32" s="24"/>
      <c r="D32" s="24"/>
      <c r="E32" s="24"/>
      <c r="F32" s="28" t="s">
        <v>25</v>
      </c>
      <c r="G32" s="24"/>
      <c r="H32" s="24"/>
      <c r="I32" s="28" t="s">
        <v>24</v>
      </c>
      <c r="J32" s="28" t="s">
        <v>26</v>
      </c>
      <c r="K32" s="24"/>
      <c r="L32" s="175"/>
    </row>
    <row r="33" spans="1:12" s="1" customFormat="1" ht="14.25" customHeight="1">
      <c r="A33" s="24"/>
      <c r="B33" s="25"/>
      <c r="C33" s="24"/>
      <c r="D33" s="83" t="s">
        <v>27</v>
      </c>
      <c r="E33" s="21" t="s">
        <v>28</v>
      </c>
      <c r="F33" s="84">
        <f>ROUND((SUM(J30)),0)</f>
        <v>0</v>
      </c>
      <c r="G33" s="24"/>
      <c r="H33" s="24"/>
      <c r="I33" s="85">
        <v>0.21</v>
      </c>
      <c r="J33" s="84">
        <f>ROUND(((SUM(F33))*I33),0)</f>
        <v>0</v>
      </c>
      <c r="K33" s="24"/>
      <c r="L33" s="175"/>
    </row>
    <row r="34" spans="1:12" s="1" customFormat="1" ht="14.25" customHeight="1">
      <c r="A34" s="24"/>
      <c r="B34" s="25"/>
      <c r="C34" s="24"/>
      <c r="D34" s="24"/>
      <c r="E34" s="21" t="s">
        <v>29</v>
      </c>
      <c r="F34" s="84">
        <f>ROUND((SUM(I30)),0)</f>
        <v>0</v>
      </c>
      <c r="G34" s="24"/>
      <c r="H34" s="24"/>
      <c r="I34" s="85">
        <v>0.15</v>
      </c>
      <c r="J34" s="84">
        <f>ROUND(((SUM(F34))*I34),0)</f>
        <v>0</v>
      </c>
      <c r="K34" s="24"/>
      <c r="L34" s="175"/>
    </row>
    <row r="35" spans="1:12" s="1" customFormat="1" ht="14.25" customHeight="1" hidden="1">
      <c r="A35" s="24"/>
      <c r="B35" s="25"/>
      <c r="C35" s="24"/>
      <c r="D35" s="24"/>
      <c r="E35" s="21" t="s">
        <v>30</v>
      </c>
      <c r="F35" s="84" t="e">
        <f>ROUND((SUM(#REF!)),0)</f>
        <v>#REF!</v>
      </c>
      <c r="G35" s="24"/>
      <c r="H35" s="24"/>
      <c r="I35" s="85">
        <v>0.21</v>
      </c>
      <c r="J35" s="84">
        <f>0</f>
        <v>0</v>
      </c>
      <c r="K35" s="24"/>
      <c r="L35" s="175"/>
    </row>
    <row r="36" spans="1:12" s="1" customFormat="1" ht="14.25" customHeight="1" hidden="1">
      <c r="A36" s="24"/>
      <c r="B36" s="25"/>
      <c r="C36" s="24"/>
      <c r="D36" s="24"/>
      <c r="E36" s="21" t="s">
        <v>31</v>
      </c>
      <c r="F36" s="84" t="e">
        <f>ROUND((SUM(#REF!)),0)</f>
        <v>#REF!</v>
      </c>
      <c r="G36" s="24"/>
      <c r="H36" s="24"/>
      <c r="I36" s="85">
        <v>0.15</v>
      </c>
      <c r="J36" s="84">
        <f>0</f>
        <v>0</v>
      </c>
      <c r="K36" s="24"/>
      <c r="L36" s="175"/>
    </row>
    <row r="37" spans="1:12" s="1" customFormat="1" ht="14.25" customHeight="1" hidden="1">
      <c r="A37" s="24"/>
      <c r="B37" s="25"/>
      <c r="C37" s="24"/>
      <c r="D37" s="24"/>
      <c r="E37" s="21" t="s">
        <v>32</v>
      </c>
      <c r="F37" s="84" t="e">
        <f>ROUND((SUM(#REF!)),0)</f>
        <v>#REF!</v>
      </c>
      <c r="G37" s="24"/>
      <c r="H37" s="24"/>
      <c r="I37" s="85">
        <v>0</v>
      </c>
      <c r="J37" s="84">
        <f>0</f>
        <v>0</v>
      </c>
      <c r="K37" s="24"/>
      <c r="L37" s="175"/>
    </row>
    <row r="38" spans="1:12" s="1" customFormat="1" ht="6.75" customHeight="1">
      <c r="A38" s="24"/>
      <c r="B38" s="25"/>
      <c r="C38" s="24"/>
      <c r="D38" s="24"/>
      <c r="E38" s="24"/>
      <c r="F38" s="24"/>
      <c r="G38" s="24"/>
      <c r="H38" s="24"/>
      <c r="I38" s="24"/>
      <c r="J38" s="24"/>
      <c r="K38" s="24"/>
      <c r="L38" s="175"/>
    </row>
    <row r="39" spans="1:12" s="1" customFormat="1" ht="24.75" customHeight="1">
      <c r="A39" s="24"/>
      <c r="B39" s="25"/>
      <c r="C39" s="30"/>
      <c r="D39" s="31" t="s">
        <v>33</v>
      </c>
      <c r="E39" s="32"/>
      <c r="F39" s="32"/>
      <c r="G39" s="86" t="s">
        <v>34</v>
      </c>
      <c r="H39" s="33" t="s">
        <v>35</v>
      </c>
      <c r="I39" s="32"/>
      <c r="J39" s="87">
        <f>SUM(J30:J37)</f>
        <v>0</v>
      </c>
      <c r="K39" s="164"/>
      <c r="L39" s="175"/>
    </row>
    <row r="40" spans="1:12" s="1" customFormat="1" ht="14.25" customHeight="1">
      <c r="A40" s="24"/>
      <c r="B40" s="25"/>
      <c r="C40" s="24"/>
      <c r="D40" s="24"/>
      <c r="E40" s="24"/>
      <c r="F40" s="24"/>
      <c r="G40" s="24"/>
      <c r="H40" s="24"/>
      <c r="I40" s="24"/>
      <c r="J40" s="24"/>
      <c r="K40" s="24"/>
      <c r="L40" s="175"/>
    </row>
    <row r="41" spans="2:12" ht="14.25" customHeight="1">
      <c r="B41" s="15"/>
      <c r="L41" s="161"/>
    </row>
    <row r="42" spans="2:12" ht="14.25" customHeight="1">
      <c r="B42" s="15"/>
      <c r="L42" s="161"/>
    </row>
    <row r="43" spans="2:12" ht="14.25" customHeight="1">
      <c r="B43" s="15"/>
      <c r="L43" s="161"/>
    </row>
    <row r="44" spans="2:12" ht="14.25" customHeight="1">
      <c r="B44" s="15"/>
      <c r="L44" s="161"/>
    </row>
    <row r="45" spans="2:12" ht="14.25" customHeight="1">
      <c r="B45" s="15"/>
      <c r="L45" s="161"/>
    </row>
    <row r="46" spans="2:12" ht="14.25" customHeight="1">
      <c r="B46" s="15"/>
      <c r="L46" s="161"/>
    </row>
    <row r="47" spans="2:12" ht="14.25" customHeight="1">
      <c r="B47" s="15"/>
      <c r="L47" s="161"/>
    </row>
    <row r="48" spans="2:12" ht="14.25" customHeight="1">
      <c r="B48" s="15"/>
      <c r="L48" s="161"/>
    </row>
    <row r="49" spans="2:12" ht="14.25" customHeight="1">
      <c r="B49" s="15"/>
      <c r="L49" s="161"/>
    </row>
    <row r="50" spans="2:12" s="1" customFormat="1" ht="14.25" customHeight="1">
      <c r="B50" s="34"/>
      <c r="D50" s="35" t="s">
        <v>36</v>
      </c>
      <c r="E50" s="36"/>
      <c r="F50" s="36"/>
      <c r="G50" s="35" t="s">
        <v>37</v>
      </c>
      <c r="H50" s="36"/>
      <c r="I50" s="36"/>
      <c r="J50" s="36"/>
      <c r="K50" s="165"/>
      <c r="L50" s="175"/>
    </row>
    <row r="51" spans="2:12" ht="11.25">
      <c r="B51" s="15"/>
      <c r="L51" s="161"/>
    </row>
    <row r="52" spans="2:12" ht="11.25">
      <c r="B52" s="15"/>
      <c r="L52" s="161"/>
    </row>
    <row r="53" spans="2:12" ht="11.25">
      <c r="B53" s="15"/>
      <c r="L53" s="161"/>
    </row>
    <row r="54" spans="2:12" ht="11.25">
      <c r="B54" s="15"/>
      <c r="L54" s="161"/>
    </row>
    <row r="55" spans="2:12" ht="11.25">
      <c r="B55" s="15"/>
      <c r="L55" s="161"/>
    </row>
    <row r="56" spans="2:12" ht="11.25">
      <c r="B56" s="15"/>
      <c r="L56" s="161"/>
    </row>
    <row r="57" spans="2:12" ht="11.25">
      <c r="B57" s="15"/>
      <c r="L57" s="161"/>
    </row>
    <row r="58" spans="2:12" ht="11.25">
      <c r="B58" s="15"/>
      <c r="L58" s="161"/>
    </row>
    <row r="59" spans="2:12" ht="11.25">
      <c r="B59" s="15"/>
      <c r="L59" s="161"/>
    </row>
    <row r="60" spans="2:12" ht="11.25">
      <c r="B60" s="15"/>
      <c r="L60" s="161"/>
    </row>
    <row r="61" spans="1:12" s="1" customFormat="1" ht="12.75">
      <c r="A61" s="24"/>
      <c r="B61" s="25"/>
      <c r="C61" s="24"/>
      <c r="D61" s="37" t="s">
        <v>38</v>
      </c>
      <c r="E61" s="27"/>
      <c r="F61" s="88" t="s">
        <v>39</v>
      </c>
      <c r="G61" s="37" t="s">
        <v>38</v>
      </c>
      <c r="H61" s="27"/>
      <c r="I61" s="27"/>
      <c r="J61" s="89" t="s">
        <v>39</v>
      </c>
      <c r="K61" s="166"/>
      <c r="L61" s="175"/>
    </row>
    <row r="62" spans="2:12" ht="11.25">
      <c r="B62" s="15"/>
      <c r="L62" s="161"/>
    </row>
    <row r="63" spans="2:12" ht="11.25">
      <c r="B63" s="15"/>
      <c r="L63" s="161"/>
    </row>
    <row r="64" spans="2:12" ht="11.25">
      <c r="B64" s="15"/>
      <c r="L64" s="161"/>
    </row>
    <row r="65" spans="1:12" s="1" customFormat="1" ht="12.75">
      <c r="A65" s="24"/>
      <c r="B65" s="25"/>
      <c r="C65" s="24"/>
      <c r="D65" s="35" t="s">
        <v>40</v>
      </c>
      <c r="E65" s="38"/>
      <c r="F65" s="38"/>
      <c r="G65" s="35" t="s">
        <v>41</v>
      </c>
      <c r="H65" s="38"/>
      <c r="I65" s="38"/>
      <c r="J65" s="38"/>
      <c r="K65" s="167"/>
      <c r="L65" s="175"/>
    </row>
    <row r="66" spans="2:12" ht="11.25">
      <c r="B66" s="15"/>
      <c r="L66" s="161"/>
    </row>
    <row r="67" spans="2:12" ht="11.25">
      <c r="B67" s="15"/>
      <c r="L67" s="161"/>
    </row>
    <row r="68" spans="2:12" ht="11.25">
      <c r="B68" s="15"/>
      <c r="L68" s="161"/>
    </row>
    <row r="69" spans="2:12" ht="11.25">
      <c r="B69" s="15"/>
      <c r="L69" s="161"/>
    </row>
    <row r="70" spans="2:12" ht="11.25">
      <c r="B70" s="15"/>
      <c r="L70" s="161"/>
    </row>
    <row r="71" spans="2:12" ht="11.25">
      <c r="B71" s="15"/>
      <c r="L71" s="161"/>
    </row>
    <row r="72" spans="2:12" ht="11.25">
      <c r="B72" s="15"/>
      <c r="L72" s="161"/>
    </row>
    <row r="73" spans="2:12" ht="11.25">
      <c r="B73" s="15"/>
      <c r="L73" s="161"/>
    </row>
    <row r="74" spans="2:12" ht="11.25">
      <c r="B74" s="15"/>
      <c r="L74" s="161"/>
    </row>
    <row r="75" spans="2:12" ht="11.25">
      <c r="B75" s="15"/>
      <c r="L75" s="161"/>
    </row>
    <row r="76" spans="1:12" s="1" customFormat="1" ht="12.75">
      <c r="A76" s="24"/>
      <c r="B76" s="25"/>
      <c r="C76" s="24"/>
      <c r="D76" s="37" t="s">
        <v>38</v>
      </c>
      <c r="E76" s="27"/>
      <c r="F76" s="88" t="s">
        <v>39</v>
      </c>
      <c r="G76" s="37" t="s">
        <v>38</v>
      </c>
      <c r="H76" s="27"/>
      <c r="I76" s="27"/>
      <c r="J76" s="89" t="s">
        <v>39</v>
      </c>
      <c r="K76" s="166"/>
      <c r="L76" s="175"/>
    </row>
    <row r="77" spans="1:12" s="1" customFormat="1" ht="14.25" customHeight="1">
      <c r="A77" s="24"/>
      <c r="B77" s="39"/>
      <c r="C77" s="40"/>
      <c r="D77" s="40"/>
      <c r="E77" s="40"/>
      <c r="F77" s="40"/>
      <c r="G77" s="40"/>
      <c r="H77" s="40"/>
      <c r="I77" s="40"/>
      <c r="J77" s="40"/>
      <c r="K77" s="168"/>
      <c r="L77" s="178"/>
    </row>
    <row r="80" ht="11.25">
      <c r="L80" s="181"/>
    </row>
    <row r="81" spans="1:12" s="1" customFormat="1" ht="6.75" customHeight="1">
      <c r="A81" s="24"/>
      <c r="B81" s="41"/>
      <c r="C81" s="42"/>
      <c r="D81" s="42"/>
      <c r="E81" s="42"/>
      <c r="F81" s="42"/>
      <c r="G81" s="42"/>
      <c r="H81" s="42"/>
      <c r="I81" s="42"/>
      <c r="J81" s="42"/>
      <c r="K81" s="169"/>
      <c r="L81" s="185"/>
    </row>
    <row r="82" spans="1:12" s="1" customFormat="1" ht="24.75" customHeight="1">
      <c r="A82" s="24"/>
      <c r="B82" s="25"/>
      <c r="C82" s="16" t="s">
        <v>73</v>
      </c>
      <c r="D82" s="24"/>
      <c r="E82" s="24"/>
      <c r="F82" s="24"/>
      <c r="G82" s="24"/>
      <c r="H82" s="24"/>
      <c r="I82" s="24"/>
      <c r="J82" s="24"/>
      <c r="K82" s="24"/>
      <c r="L82" s="175"/>
    </row>
    <row r="83" spans="1:12" s="1" customFormat="1" ht="6.75" customHeight="1">
      <c r="A83" s="24"/>
      <c r="B83" s="25"/>
      <c r="C83" s="24"/>
      <c r="D83" s="24"/>
      <c r="E83" s="24"/>
      <c r="F83" s="24"/>
      <c r="G83" s="24"/>
      <c r="H83" s="24"/>
      <c r="I83" s="24"/>
      <c r="J83" s="24"/>
      <c r="K83" s="24"/>
      <c r="L83" s="175"/>
    </row>
    <row r="84" spans="1:12" s="1" customFormat="1" ht="12" customHeight="1">
      <c r="A84" s="24"/>
      <c r="B84" s="25"/>
      <c r="C84" s="21" t="s">
        <v>9</v>
      </c>
      <c r="D84" s="24"/>
      <c r="E84" s="24"/>
      <c r="F84" s="24"/>
      <c r="G84" s="24"/>
      <c r="H84" s="24"/>
      <c r="I84" s="24"/>
      <c r="J84" s="24"/>
      <c r="K84" s="24"/>
      <c r="L84" s="175"/>
    </row>
    <row r="85" spans="1:12" s="1" customFormat="1" ht="16.5" customHeight="1">
      <c r="A85" s="24"/>
      <c r="B85" s="25"/>
      <c r="C85" s="24"/>
      <c r="D85" s="24"/>
      <c r="E85" s="224" t="str">
        <f>E7</f>
        <v>ZTV pro tři rodinné domky ve Střelských Hošticích</v>
      </c>
      <c r="F85" s="225"/>
      <c r="G85" s="225"/>
      <c r="H85" s="225"/>
      <c r="I85" s="24"/>
      <c r="J85" s="24"/>
      <c r="K85" s="24"/>
      <c r="L85" s="175"/>
    </row>
    <row r="86" spans="1:12" s="1" customFormat="1" ht="12" customHeight="1">
      <c r="A86" s="24"/>
      <c r="B86" s="25"/>
      <c r="C86" s="21" t="s">
        <v>71</v>
      </c>
      <c r="D86" s="24"/>
      <c r="E86" s="24"/>
      <c r="F86" s="24"/>
      <c r="G86" s="24"/>
      <c r="H86" s="24"/>
      <c r="I86" s="24"/>
      <c r="J86" s="24"/>
      <c r="K86" s="24"/>
      <c r="L86" s="175"/>
    </row>
    <row r="87" spans="1:12" s="1" customFormat="1" ht="16.5" customHeight="1">
      <c r="A87" s="24"/>
      <c r="B87" s="25"/>
      <c r="C87" s="24"/>
      <c r="D87" s="24"/>
      <c r="E87" s="191" t="str">
        <f>E9</f>
        <v>030 - Plynovod</v>
      </c>
      <c r="F87" s="226"/>
      <c r="G87" s="226"/>
      <c r="H87" s="226"/>
      <c r="I87" s="24"/>
      <c r="J87" s="24"/>
      <c r="K87" s="24"/>
      <c r="L87" s="175"/>
    </row>
    <row r="88" spans="1:12" s="1" customFormat="1" ht="6.75" customHeight="1">
      <c r="A88" s="24"/>
      <c r="B88" s="25"/>
      <c r="C88" s="24"/>
      <c r="D88" s="24"/>
      <c r="E88" s="24"/>
      <c r="F88" s="24"/>
      <c r="G88" s="24"/>
      <c r="H88" s="24"/>
      <c r="I88" s="24"/>
      <c r="J88" s="24"/>
      <c r="K88" s="24"/>
      <c r="L88" s="175"/>
    </row>
    <row r="89" spans="1:12" s="1" customFormat="1" ht="12" customHeight="1">
      <c r="A89" s="24"/>
      <c r="B89" s="25"/>
      <c r="C89" s="21" t="s">
        <v>13</v>
      </c>
      <c r="D89" s="24"/>
      <c r="E89" s="24"/>
      <c r="F89" s="19" t="str">
        <f>F12</f>
        <v>Střelské Hoštice</v>
      </c>
      <c r="G89" s="24"/>
      <c r="H89" s="24"/>
      <c r="I89" s="21" t="s">
        <v>15</v>
      </c>
      <c r="J89" s="47">
        <f>IF(J12="","",J12)</f>
        <v>0</v>
      </c>
      <c r="K89" s="24"/>
      <c r="L89" s="175"/>
    </row>
    <row r="90" spans="1:12" s="1" customFormat="1" ht="6.75" customHeight="1">
      <c r="A90" s="24"/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175"/>
    </row>
    <row r="91" spans="1:12" s="1" customFormat="1" ht="27.75" customHeight="1">
      <c r="A91" s="24"/>
      <c r="B91" s="25"/>
      <c r="C91" s="21" t="s">
        <v>16</v>
      </c>
      <c r="D91" s="24"/>
      <c r="E91" s="24"/>
      <c r="F91" s="19" t="str">
        <f>E15</f>
        <v>Obec Střelské Hoštice, Střelské Hoštice 83, 387 15 Střelské Hoštice</v>
      </c>
      <c r="G91" s="24"/>
      <c r="H91" s="24"/>
      <c r="I91" s="21" t="s">
        <v>20</v>
      </c>
      <c r="J91" s="22"/>
      <c r="K91" s="24"/>
      <c r="L91" s="175"/>
    </row>
    <row r="92" spans="1:12" s="1" customFormat="1" ht="27.75" customHeight="1">
      <c r="A92" s="24"/>
      <c r="B92" s="25"/>
      <c r="C92" s="21" t="s">
        <v>19</v>
      </c>
      <c r="D92" s="24"/>
      <c r="E92" s="24"/>
      <c r="F92" s="19">
        <f>IF(E18="","",E18)</f>
        <v>0</v>
      </c>
      <c r="G92" s="24"/>
      <c r="H92" s="24"/>
      <c r="I92" s="21" t="s">
        <v>21</v>
      </c>
      <c r="J92" s="22"/>
      <c r="K92" s="24"/>
      <c r="L92" s="175"/>
    </row>
    <row r="93" spans="1:12" s="1" customFormat="1" ht="9.75" customHeight="1">
      <c r="A93" s="24"/>
      <c r="B93" s="25"/>
      <c r="C93" s="24"/>
      <c r="D93" s="24"/>
      <c r="E93" s="24"/>
      <c r="F93" s="24"/>
      <c r="G93" s="24"/>
      <c r="H93" s="24"/>
      <c r="I93" s="24"/>
      <c r="J93" s="24"/>
      <c r="K93" s="24"/>
      <c r="L93" s="175"/>
    </row>
    <row r="94" spans="1:12" s="1" customFormat="1" ht="29.25" customHeight="1">
      <c r="A94" s="24"/>
      <c r="B94" s="25"/>
      <c r="C94" s="90" t="s">
        <v>74</v>
      </c>
      <c r="D94" s="30"/>
      <c r="E94" s="30"/>
      <c r="F94" s="30"/>
      <c r="G94" s="30"/>
      <c r="H94" s="30"/>
      <c r="I94" s="30"/>
      <c r="J94" s="91" t="s">
        <v>75</v>
      </c>
      <c r="K94" s="30"/>
      <c r="L94" s="175"/>
    </row>
    <row r="95" spans="1:12" s="1" customFormat="1" ht="9.75" customHeight="1">
      <c r="A95" s="24"/>
      <c r="B95" s="25"/>
      <c r="C95" s="24"/>
      <c r="D95" s="24"/>
      <c r="E95" s="24"/>
      <c r="F95" s="24"/>
      <c r="G95" s="24"/>
      <c r="H95" s="24"/>
      <c r="I95" s="24"/>
      <c r="J95" s="24"/>
      <c r="K95" s="24"/>
      <c r="L95" s="175"/>
    </row>
    <row r="96" spans="1:12" s="1" customFormat="1" ht="22.5" customHeight="1">
      <c r="A96" s="24"/>
      <c r="B96" s="25"/>
      <c r="C96" s="92" t="s">
        <v>76</v>
      </c>
      <c r="D96" s="24"/>
      <c r="E96" s="24"/>
      <c r="F96" s="24"/>
      <c r="G96" s="24"/>
      <c r="H96" s="24"/>
      <c r="I96" s="24"/>
      <c r="J96" s="60">
        <f>J125</f>
        <v>0</v>
      </c>
      <c r="K96" s="24"/>
      <c r="L96" s="175"/>
    </row>
    <row r="97" spans="2:12" s="8" customFormat="1" ht="24.75" customHeight="1">
      <c r="B97" s="93"/>
      <c r="D97" s="94" t="s">
        <v>77</v>
      </c>
      <c r="E97" s="95"/>
      <c r="F97" s="95"/>
      <c r="G97" s="95"/>
      <c r="H97" s="95"/>
      <c r="I97" s="95"/>
      <c r="J97" s="96">
        <f>J126</f>
        <v>0</v>
      </c>
      <c r="L97" s="179"/>
    </row>
    <row r="98" spans="2:12" s="9" customFormat="1" ht="19.5" customHeight="1">
      <c r="B98" s="97"/>
      <c r="D98" s="98" t="s">
        <v>78</v>
      </c>
      <c r="E98" s="99"/>
      <c r="F98" s="99"/>
      <c r="G98" s="99"/>
      <c r="H98" s="99"/>
      <c r="I98" s="99"/>
      <c r="J98" s="100">
        <f>J127</f>
        <v>0</v>
      </c>
      <c r="L98" s="180"/>
    </row>
    <row r="99" spans="2:12" s="9" customFormat="1" ht="19.5" customHeight="1">
      <c r="B99" s="97"/>
      <c r="D99" s="98" t="s">
        <v>79</v>
      </c>
      <c r="E99" s="99"/>
      <c r="F99" s="99"/>
      <c r="G99" s="99"/>
      <c r="H99" s="99"/>
      <c r="I99" s="99"/>
      <c r="J99" s="100">
        <f>J138</f>
        <v>0</v>
      </c>
      <c r="L99" s="180"/>
    </row>
    <row r="100" spans="2:12" s="9" customFormat="1" ht="19.5" customHeight="1">
      <c r="B100" s="97"/>
      <c r="D100" s="98" t="s">
        <v>160</v>
      </c>
      <c r="E100" s="99"/>
      <c r="F100" s="99"/>
      <c r="G100" s="99"/>
      <c r="H100" s="99"/>
      <c r="I100" s="99"/>
      <c r="J100" s="100">
        <f>J142</f>
        <v>0</v>
      </c>
      <c r="L100" s="180"/>
    </row>
    <row r="101" spans="2:12" s="9" customFormat="1" ht="19.5" customHeight="1">
      <c r="B101" s="97"/>
      <c r="D101" s="98" t="s">
        <v>80</v>
      </c>
      <c r="E101" s="99"/>
      <c r="F101" s="99"/>
      <c r="G101" s="99"/>
      <c r="H101" s="99"/>
      <c r="I101" s="99"/>
      <c r="J101" s="100">
        <f>J146</f>
        <v>0</v>
      </c>
      <c r="L101" s="180"/>
    </row>
    <row r="102" spans="2:12" s="9" customFormat="1" ht="19.5" customHeight="1">
      <c r="B102" s="97"/>
      <c r="D102" s="98" t="s">
        <v>162</v>
      </c>
      <c r="E102" s="99"/>
      <c r="F102" s="99"/>
      <c r="G102" s="99"/>
      <c r="H102" s="99"/>
      <c r="I102" s="99"/>
      <c r="J102" s="100">
        <f>J160</f>
        <v>0</v>
      </c>
      <c r="L102" s="180"/>
    </row>
    <row r="103" spans="2:12" s="9" customFormat="1" ht="19.5" customHeight="1">
      <c r="B103" s="97"/>
      <c r="D103" s="98" t="s">
        <v>81</v>
      </c>
      <c r="E103" s="99"/>
      <c r="F103" s="99"/>
      <c r="G103" s="99"/>
      <c r="H103" s="99"/>
      <c r="I103" s="99"/>
      <c r="J103" s="100">
        <f>J163</f>
        <v>0</v>
      </c>
      <c r="L103" s="180"/>
    </row>
    <row r="104" spans="2:12" s="8" customFormat="1" ht="24.75" customHeight="1">
      <c r="B104" s="93"/>
      <c r="D104" s="94" t="s">
        <v>82</v>
      </c>
      <c r="E104" s="95"/>
      <c r="F104" s="95"/>
      <c r="G104" s="95"/>
      <c r="H104" s="95"/>
      <c r="I104" s="95"/>
      <c r="J104" s="96">
        <f>J165</f>
        <v>0</v>
      </c>
      <c r="L104" s="179"/>
    </row>
    <row r="105" spans="2:12" s="9" customFormat="1" ht="19.5" customHeight="1">
      <c r="B105" s="97"/>
      <c r="D105" s="98" t="s">
        <v>83</v>
      </c>
      <c r="E105" s="99"/>
      <c r="F105" s="99"/>
      <c r="G105" s="99"/>
      <c r="H105" s="99"/>
      <c r="I105" s="99"/>
      <c r="J105" s="100">
        <f>J166</f>
        <v>0</v>
      </c>
      <c r="L105" s="180"/>
    </row>
    <row r="106" spans="1:12" s="1" customFormat="1" ht="21.75" customHeight="1">
      <c r="A106" s="24"/>
      <c r="B106" s="25"/>
      <c r="C106" s="24"/>
      <c r="D106" s="24"/>
      <c r="E106" s="24"/>
      <c r="F106" s="24"/>
      <c r="G106" s="24"/>
      <c r="H106" s="24"/>
      <c r="I106" s="24"/>
      <c r="J106" s="24"/>
      <c r="K106" s="24"/>
      <c r="L106" s="175"/>
    </row>
    <row r="107" spans="1:12" s="1" customFormat="1" ht="6.75" customHeight="1">
      <c r="A107" s="24"/>
      <c r="B107" s="39"/>
      <c r="C107" s="40"/>
      <c r="D107" s="40"/>
      <c r="E107" s="40"/>
      <c r="F107" s="40"/>
      <c r="G107" s="40"/>
      <c r="H107" s="40"/>
      <c r="I107" s="40"/>
      <c r="J107" s="40"/>
      <c r="K107" s="168"/>
      <c r="L107" s="178"/>
    </row>
    <row r="110" ht="11.25">
      <c r="L110" s="181"/>
    </row>
    <row r="111" spans="1:12" s="1" customFormat="1" ht="6.75" customHeight="1">
      <c r="A111" s="24"/>
      <c r="B111" s="41"/>
      <c r="C111" s="42"/>
      <c r="D111" s="42"/>
      <c r="E111" s="42"/>
      <c r="F111" s="42"/>
      <c r="G111" s="42"/>
      <c r="H111" s="42"/>
      <c r="I111" s="42"/>
      <c r="J111" s="42"/>
      <c r="K111" s="169"/>
      <c r="L111" s="185"/>
    </row>
    <row r="112" spans="1:12" s="1" customFormat="1" ht="24.75" customHeight="1">
      <c r="A112" s="24"/>
      <c r="B112" s="25"/>
      <c r="C112" s="16" t="s">
        <v>84</v>
      </c>
      <c r="D112" s="24"/>
      <c r="E112" s="24"/>
      <c r="F112" s="24"/>
      <c r="G112" s="24"/>
      <c r="H112" s="24"/>
      <c r="I112" s="24"/>
      <c r="J112" s="24"/>
      <c r="K112" s="24"/>
      <c r="L112" s="175"/>
    </row>
    <row r="113" spans="1:12" s="1" customFormat="1" ht="6.75" customHeight="1">
      <c r="A113" s="24"/>
      <c r="B113" s="25"/>
      <c r="C113" s="24"/>
      <c r="D113" s="24"/>
      <c r="E113" s="24"/>
      <c r="F113" s="24"/>
      <c r="G113" s="24"/>
      <c r="H113" s="24"/>
      <c r="I113" s="24"/>
      <c r="J113" s="24"/>
      <c r="K113" s="24"/>
      <c r="L113" s="175"/>
    </row>
    <row r="114" spans="1:12" s="1" customFormat="1" ht="12" customHeight="1">
      <c r="A114" s="24"/>
      <c r="B114" s="25"/>
      <c r="C114" s="21" t="s">
        <v>9</v>
      </c>
      <c r="D114" s="24"/>
      <c r="E114" s="24"/>
      <c r="F114" s="24"/>
      <c r="G114" s="24"/>
      <c r="H114" s="24"/>
      <c r="I114" s="24"/>
      <c r="J114" s="24"/>
      <c r="K114" s="24"/>
      <c r="L114" s="175"/>
    </row>
    <row r="115" spans="1:12" s="1" customFormat="1" ht="16.5" customHeight="1">
      <c r="A115" s="24"/>
      <c r="B115" s="25"/>
      <c r="C115" s="24"/>
      <c r="D115" s="24"/>
      <c r="E115" s="224" t="str">
        <f>E7</f>
        <v>ZTV pro tři rodinné domky ve Střelských Hošticích</v>
      </c>
      <c r="F115" s="225"/>
      <c r="G115" s="225"/>
      <c r="H115" s="225"/>
      <c r="I115" s="24"/>
      <c r="J115" s="24"/>
      <c r="K115" s="24"/>
      <c r="L115" s="175"/>
    </row>
    <row r="116" spans="1:12" s="1" customFormat="1" ht="12" customHeight="1">
      <c r="A116" s="24"/>
      <c r="B116" s="25"/>
      <c r="C116" s="21" t="s">
        <v>71</v>
      </c>
      <c r="D116" s="24"/>
      <c r="E116" s="24"/>
      <c r="F116" s="24"/>
      <c r="G116" s="24"/>
      <c r="H116" s="24"/>
      <c r="I116" s="24"/>
      <c r="J116" s="24"/>
      <c r="K116" s="24"/>
      <c r="L116" s="175"/>
    </row>
    <row r="117" spans="1:12" s="1" customFormat="1" ht="16.5" customHeight="1">
      <c r="A117" s="24"/>
      <c r="B117" s="25"/>
      <c r="C117" s="24"/>
      <c r="D117" s="24"/>
      <c r="E117" s="191" t="str">
        <f>E9</f>
        <v>030 - Plynovod</v>
      </c>
      <c r="F117" s="226"/>
      <c r="G117" s="226"/>
      <c r="H117" s="226"/>
      <c r="I117" s="24"/>
      <c r="J117" s="24"/>
      <c r="K117" s="24"/>
      <c r="L117" s="175"/>
    </row>
    <row r="118" spans="1:12" s="1" customFormat="1" ht="6.75" customHeight="1">
      <c r="A118" s="24"/>
      <c r="B118" s="25"/>
      <c r="C118" s="24"/>
      <c r="D118" s="24"/>
      <c r="E118" s="24"/>
      <c r="F118" s="24"/>
      <c r="G118" s="24"/>
      <c r="H118" s="24"/>
      <c r="I118" s="24"/>
      <c r="J118" s="24"/>
      <c r="K118" s="24"/>
      <c r="L118" s="175"/>
    </row>
    <row r="119" spans="1:12" s="1" customFormat="1" ht="12" customHeight="1">
      <c r="A119" s="24"/>
      <c r="B119" s="25"/>
      <c r="C119" s="21" t="s">
        <v>13</v>
      </c>
      <c r="D119" s="24"/>
      <c r="E119" s="24"/>
      <c r="F119" s="19" t="str">
        <f>F12</f>
        <v>Střelské Hoštice</v>
      </c>
      <c r="G119" s="24"/>
      <c r="H119" s="24"/>
      <c r="I119" s="21" t="s">
        <v>15</v>
      </c>
      <c r="J119" s="47">
        <f>IF(J12="","",J12)</f>
        <v>0</v>
      </c>
      <c r="K119" s="24"/>
      <c r="L119" s="175"/>
    </row>
    <row r="120" spans="1:12" s="1" customFormat="1" ht="6.75" customHeight="1">
      <c r="A120" s="24"/>
      <c r="B120" s="25"/>
      <c r="C120" s="24"/>
      <c r="D120" s="24"/>
      <c r="E120" s="24"/>
      <c r="F120" s="24"/>
      <c r="G120" s="24"/>
      <c r="H120" s="24"/>
      <c r="I120" s="24"/>
      <c r="J120" s="24"/>
      <c r="K120" s="24"/>
      <c r="L120" s="175"/>
    </row>
    <row r="121" spans="1:12" s="1" customFormat="1" ht="27.75" customHeight="1">
      <c r="A121" s="24"/>
      <c r="B121" s="25"/>
      <c r="C121" s="21" t="s">
        <v>16</v>
      </c>
      <c r="D121" s="24"/>
      <c r="E121" s="24"/>
      <c r="F121" s="19" t="str">
        <f>E15</f>
        <v>Obec Střelské Hoštice, Střelské Hoštice 83, 387 15 Střelské Hoštice</v>
      </c>
      <c r="G121" s="24"/>
      <c r="H121" s="24"/>
      <c r="I121" s="21" t="s">
        <v>20</v>
      </c>
      <c r="J121" s="22"/>
      <c r="K121" s="24"/>
      <c r="L121" s="175"/>
    </row>
    <row r="122" spans="1:12" s="1" customFormat="1" ht="27.75" customHeight="1">
      <c r="A122" s="24"/>
      <c r="B122" s="25"/>
      <c r="C122" s="21" t="s">
        <v>19</v>
      </c>
      <c r="D122" s="24"/>
      <c r="E122" s="24"/>
      <c r="F122" s="19">
        <f>IF(E18="","",E18)</f>
        <v>0</v>
      </c>
      <c r="G122" s="24"/>
      <c r="H122" s="24"/>
      <c r="I122" s="21" t="s">
        <v>21</v>
      </c>
      <c r="J122" s="22"/>
      <c r="K122" s="24"/>
      <c r="L122" s="175"/>
    </row>
    <row r="123" spans="1:12" s="1" customFormat="1" ht="9.75" customHeight="1">
      <c r="A123" s="24"/>
      <c r="B123" s="25"/>
      <c r="C123" s="24"/>
      <c r="D123" s="24"/>
      <c r="E123" s="24"/>
      <c r="F123" s="24"/>
      <c r="G123" s="24"/>
      <c r="H123" s="24"/>
      <c r="I123" s="24"/>
      <c r="J123" s="24"/>
      <c r="K123" s="24"/>
      <c r="L123" s="175"/>
    </row>
    <row r="124" spans="1:12" s="10" customFormat="1" ht="29.25" customHeight="1">
      <c r="A124" s="101"/>
      <c r="B124" s="102"/>
      <c r="C124" s="103" t="s">
        <v>85</v>
      </c>
      <c r="D124" s="104" t="s">
        <v>48</v>
      </c>
      <c r="E124" s="104" t="s">
        <v>44</v>
      </c>
      <c r="F124" s="104" t="s">
        <v>45</v>
      </c>
      <c r="G124" s="104" t="s">
        <v>86</v>
      </c>
      <c r="H124" s="104" t="s">
        <v>87</v>
      </c>
      <c r="I124" s="104" t="s">
        <v>88</v>
      </c>
      <c r="J124" s="105" t="s">
        <v>75</v>
      </c>
      <c r="K124" s="106" t="s">
        <v>89</v>
      </c>
      <c r="L124" s="176"/>
    </row>
    <row r="125" spans="1:12" s="1" customFormat="1" ht="22.5" customHeight="1">
      <c r="A125" s="24"/>
      <c r="B125" s="25"/>
      <c r="C125" s="58" t="s">
        <v>90</v>
      </c>
      <c r="D125" s="24"/>
      <c r="E125" s="24"/>
      <c r="F125" s="24"/>
      <c r="G125" s="24"/>
      <c r="H125" s="24"/>
      <c r="I125" s="24"/>
      <c r="J125" s="107">
        <f>J126+J165</f>
        <v>0</v>
      </c>
      <c r="K125" s="24"/>
      <c r="L125" s="175"/>
    </row>
    <row r="126" spans="2:12" s="11" customFormat="1" ht="25.5" customHeight="1">
      <c r="B126" s="108"/>
      <c r="D126" s="109" t="s">
        <v>62</v>
      </c>
      <c r="E126" s="110" t="s">
        <v>91</v>
      </c>
      <c r="F126" s="110" t="s">
        <v>92</v>
      </c>
      <c r="J126" s="111">
        <f>J127+J138+J142+J146+J160+J163</f>
        <v>0</v>
      </c>
      <c r="L126" s="177"/>
    </row>
    <row r="127" spans="2:12" s="11" customFormat="1" ht="22.5" customHeight="1">
      <c r="B127" s="108"/>
      <c r="D127" s="109" t="s">
        <v>62</v>
      </c>
      <c r="E127" s="112" t="s">
        <v>4</v>
      </c>
      <c r="F127" s="112" t="s">
        <v>93</v>
      </c>
      <c r="J127" s="113">
        <f>SUM(J128:J137)</f>
        <v>0</v>
      </c>
      <c r="L127" s="177"/>
    </row>
    <row r="128" spans="1:12" s="1" customFormat="1" ht="24" customHeight="1">
      <c r="A128" s="24"/>
      <c r="B128" s="114"/>
      <c r="C128" s="115" t="s">
        <v>4</v>
      </c>
      <c r="D128" s="115" t="s">
        <v>94</v>
      </c>
      <c r="E128" s="116" t="s">
        <v>163</v>
      </c>
      <c r="F128" s="117" t="s">
        <v>164</v>
      </c>
      <c r="G128" s="118" t="s">
        <v>165</v>
      </c>
      <c r="H128" s="119">
        <v>6</v>
      </c>
      <c r="I128" s="142"/>
      <c r="J128" s="120">
        <f aca="true" t="shared" si="0" ref="J128:J137">ROUND(I128*H128,0)</f>
        <v>0</v>
      </c>
      <c r="K128" s="170"/>
      <c r="L128" s="175"/>
    </row>
    <row r="129" spans="1:12" s="1" customFormat="1" ht="24" customHeight="1">
      <c r="A129" s="24"/>
      <c r="B129" s="114"/>
      <c r="C129" s="115" t="s">
        <v>67</v>
      </c>
      <c r="D129" s="115" t="s">
        <v>94</v>
      </c>
      <c r="E129" s="116" t="s">
        <v>166</v>
      </c>
      <c r="F129" s="117" t="s">
        <v>167</v>
      </c>
      <c r="G129" s="118" t="s">
        <v>165</v>
      </c>
      <c r="H129" s="119">
        <v>6</v>
      </c>
      <c r="I129" s="142"/>
      <c r="J129" s="120">
        <f t="shared" si="0"/>
        <v>0</v>
      </c>
      <c r="K129" s="170"/>
      <c r="L129" s="175"/>
    </row>
    <row r="130" spans="1:12" s="1" customFormat="1" ht="24" customHeight="1">
      <c r="A130" s="24"/>
      <c r="B130" s="114"/>
      <c r="C130" s="115" t="s">
        <v>102</v>
      </c>
      <c r="D130" s="115" t="s">
        <v>94</v>
      </c>
      <c r="E130" s="116" t="s">
        <v>168</v>
      </c>
      <c r="F130" s="117" t="s">
        <v>169</v>
      </c>
      <c r="G130" s="118" t="s">
        <v>97</v>
      </c>
      <c r="H130" s="119">
        <v>2</v>
      </c>
      <c r="I130" s="142"/>
      <c r="J130" s="120">
        <f t="shared" si="0"/>
        <v>0</v>
      </c>
      <c r="K130" s="170"/>
      <c r="L130" s="175"/>
    </row>
    <row r="131" spans="1:12" s="1" customFormat="1" ht="24" customHeight="1">
      <c r="A131" s="24"/>
      <c r="B131" s="114"/>
      <c r="C131" s="115" t="s">
        <v>98</v>
      </c>
      <c r="D131" s="115" t="s">
        <v>94</v>
      </c>
      <c r="E131" s="116" t="s">
        <v>95</v>
      </c>
      <c r="F131" s="117" t="s">
        <v>96</v>
      </c>
      <c r="G131" s="118" t="s">
        <v>97</v>
      </c>
      <c r="H131" s="119">
        <v>1</v>
      </c>
      <c r="I131" s="142"/>
      <c r="J131" s="120">
        <f t="shared" si="0"/>
        <v>0</v>
      </c>
      <c r="K131" s="170"/>
      <c r="L131" s="175"/>
    </row>
    <row r="132" spans="1:12" s="1" customFormat="1" ht="24" customHeight="1">
      <c r="A132" s="24"/>
      <c r="B132" s="114"/>
      <c r="C132" s="115" t="s">
        <v>105</v>
      </c>
      <c r="D132" s="115" t="s">
        <v>94</v>
      </c>
      <c r="E132" s="116" t="s">
        <v>99</v>
      </c>
      <c r="F132" s="117" t="s">
        <v>100</v>
      </c>
      <c r="G132" s="118" t="s">
        <v>101</v>
      </c>
      <c r="H132" s="119">
        <v>4.5</v>
      </c>
      <c r="I132" s="142"/>
      <c r="J132" s="120">
        <f t="shared" si="0"/>
        <v>0</v>
      </c>
      <c r="K132" s="170"/>
      <c r="L132" s="175"/>
    </row>
    <row r="133" spans="1:12" s="1" customFormat="1" ht="24" customHeight="1">
      <c r="A133" s="24"/>
      <c r="B133" s="114"/>
      <c r="C133" s="115" t="s">
        <v>108</v>
      </c>
      <c r="D133" s="115" t="s">
        <v>94</v>
      </c>
      <c r="E133" s="116" t="s">
        <v>249</v>
      </c>
      <c r="F133" s="117" t="s">
        <v>250</v>
      </c>
      <c r="G133" s="118" t="s">
        <v>101</v>
      </c>
      <c r="H133" s="131">
        <v>51.12</v>
      </c>
      <c r="I133" s="142"/>
      <c r="J133" s="120">
        <f t="shared" si="0"/>
        <v>0</v>
      </c>
      <c r="K133" s="170"/>
      <c r="L133" s="175"/>
    </row>
    <row r="134" spans="1:12" s="1" customFormat="1" ht="24" customHeight="1">
      <c r="A134" s="24"/>
      <c r="B134" s="114"/>
      <c r="C134" s="115">
        <v>7</v>
      </c>
      <c r="D134" s="115" t="s">
        <v>94</v>
      </c>
      <c r="E134" s="116" t="s">
        <v>106</v>
      </c>
      <c r="F134" s="117" t="s">
        <v>107</v>
      </c>
      <c r="G134" s="118" t="s">
        <v>101</v>
      </c>
      <c r="H134" s="131">
        <v>51.12</v>
      </c>
      <c r="I134" s="142"/>
      <c r="J134" s="120">
        <f t="shared" si="0"/>
        <v>0</v>
      </c>
      <c r="K134" s="170"/>
      <c r="L134" s="175"/>
    </row>
    <row r="135" spans="1:12" s="1" customFormat="1" ht="24" customHeight="1">
      <c r="A135" s="24"/>
      <c r="B135" s="114"/>
      <c r="C135" s="115">
        <v>8</v>
      </c>
      <c r="D135" s="115" t="s">
        <v>94</v>
      </c>
      <c r="E135" s="116" t="s">
        <v>109</v>
      </c>
      <c r="F135" s="117" t="s">
        <v>110</v>
      </c>
      <c r="G135" s="118" t="s">
        <v>101</v>
      </c>
      <c r="H135" s="131">
        <v>14.91</v>
      </c>
      <c r="I135" s="142"/>
      <c r="J135" s="120">
        <f t="shared" si="0"/>
        <v>0</v>
      </c>
      <c r="K135" s="170"/>
      <c r="L135" s="175"/>
    </row>
    <row r="136" spans="1:12" s="1" customFormat="1" ht="16.5" customHeight="1">
      <c r="A136" s="24"/>
      <c r="B136" s="114"/>
      <c r="C136" s="115">
        <v>9</v>
      </c>
      <c r="D136" s="115" t="s">
        <v>94</v>
      </c>
      <c r="E136" s="116" t="s">
        <v>111</v>
      </c>
      <c r="F136" s="117" t="s">
        <v>112</v>
      </c>
      <c r="G136" s="118" t="s">
        <v>101</v>
      </c>
      <c r="H136" s="131">
        <v>14.91</v>
      </c>
      <c r="I136" s="142"/>
      <c r="J136" s="120">
        <f t="shared" si="0"/>
        <v>0</v>
      </c>
      <c r="K136" s="170"/>
      <c r="L136" s="175"/>
    </row>
    <row r="137" spans="1:12" s="1" customFormat="1" ht="24" customHeight="1">
      <c r="A137" s="24"/>
      <c r="B137" s="114"/>
      <c r="C137" s="115">
        <v>10</v>
      </c>
      <c r="D137" s="115" t="s">
        <v>94</v>
      </c>
      <c r="E137" s="116" t="s">
        <v>116</v>
      </c>
      <c r="F137" s="117" t="s">
        <v>117</v>
      </c>
      <c r="G137" s="118" t="s">
        <v>101</v>
      </c>
      <c r="H137" s="131">
        <v>36.21</v>
      </c>
      <c r="I137" s="142"/>
      <c r="J137" s="120">
        <f t="shared" si="0"/>
        <v>0</v>
      </c>
      <c r="K137" s="170"/>
      <c r="L137" s="175"/>
    </row>
    <row r="138" spans="2:12" s="11" customFormat="1" ht="22.5" customHeight="1">
      <c r="B138" s="108"/>
      <c r="D138" s="109" t="s">
        <v>62</v>
      </c>
      <c r="E138" s="112" t="s">
        <v>98</v>
      </c>
      <c r="F138" s="112" t="s">
        <v>118</v>
      </c>
      <c r="H138" s="133"/>
      <c r="J138" s="113">
        <f>SUM(J139:J141)</f>
        <v>0</v>
      </c>
      <c r="L138" s="177"/>
    </row>
    <row r="139" spans="1:12" s="1" customFormat="1" ht="16.5" customHeight="1">
      <c r="A139" s="24"/>
      <c r="B139" s="114"/>
      <c r="C139" s="115">
        <v>11</v>
      </c>
      <c r="D139" s="115" t="s">
        <v>94</v>
      </c>
      <c r="E139" s="116" t="s">
        <v>119</v>
      </c>
      <c r="F139" s="117" t="s">
        <v>120</v>
      </c>
      <c r="G139" s="118" t="s">
        <v>101</v>
      </c>
      <c r="H139" s="131">
        <v>14.91</v>
      </c>
      <c r="I139" s="142"/>
      <c r="J139" s="120">
        <f>ROUND(I139*H139,0)</f>
        <v>0</v>
      </c>
      <c r="K139" s="170"/>
      <c r="L139" s="175"/>
    </row>
    <row r="140" spans="1:12" s="1" customFormat="1" ht="24" customHeight="1">
      <c r="A140" s="24"/>
      <c r="B140" s="114"/>
      <c r="C140" s="115">
        <v>12</v>
      </c>
      <c r="D140" s="115" t="s">
        <v>94</v>
      </c>
      <c r="E140" s="116" t="s">
        <v>251</v>
      </c>
      <c r="F140" s="117" t="s">
        <v>252</v>
      </c>
      <c r="G140" s="118" t="s">
        <v>101</v>
      </c>
      <c r="H140" s="119">
        <v>0.144</v>
      </c>
      <c r="I140" s="142"/>
      <c r="J140" s="120">
        <f>ROUND(I140*H140,0)</f>
        <v>0</v>
      </c>
      <c r="K140" s="170"/>
      <c r="L140" s="175"/>
    </row>
    <row r="141" spans="1:12" s="1" customFormat="1" ht="24" customHeight="1">
      <c r="A141" s="24"/>
      <c r="B141" s="114"/>
      <c r="C141" s="115">
        <v>13</v>
      </c>
      <c r="D141" s="115" t="s">
        <v>94</v>
      </c>
      <c r="E141" s="116" t="s">
        <v>253</v>
      </c>
      <c r="F141" s="117" t="s">
        <v>254</v>
      </c>
      <c r="G141" s="118" t="s">
        <v>165</v>
      </c>
      <c r="H141" s="119">
        <v>1.2</v>
      </c>
      <c r="I141" s="142"/>
      <c r="J141" s="120">
        <f>ROUND(I141*H141,0)</f>
        <v>0</v>
      </c>
      <c r="K141" s="170"/>
      <c r="L141" s="175"/>
    </row>
    <row r="142" spans="2:12" s="11" customFormat="1" ht="22.5" customHeight="1">
      <c r="B142" s="108"/>
      <c r="D142" s="109" t="s">
        <v>62</v>
      </c>
      <c r="E142" s="112" t="s">
        <v>105</v>
      </c>
      <c r="F142" s="112" t="s">
        <v>172</v>
      </c>
      <c r="J142" s="113">
        <f>SUM(J143:J145)</f>
        <v>0</v>
      </c>
      <c r="L142" s="177"/>
    </row>
    <row r="143" spans="1:12" s="1" customFormat="1" ht="24" customHeight="1">
      <c r="A143" s="24"/>
      <c r="B143" s="114"/>
      <c r="C143" s="115">
        <v>14</v>
      </c>
      <c r="D143" s="115" t="s">
        <v>94</v>
      </c>
      <c r="E143" s="116" t="s">
        <v>173</v>
      </c>
      <c r="F143" s="117" t="s">
        <v>174</v>
      </c>
      <c r="G143" s="118" t="s">
        <v>165</v>
      </c>
      <c r="H143" s="119">
        <v>6</v>
      </c>
      <c r="I143" s="142"/>
      <c r="J143" s="120">
        <f>ROUND(I143*H143,0)</f>
        <v>0</v>
      </c>
      <c r="K143" s="170"/>
      <c r="L143" s="175"/>
    </row>
    <row r="144" spans="1:12" s="1" customFormat="1" ht="16.5" customHeight="1">
      <c r="A144" s="24"/>
      <c r="B144" s="114"/>
      <c r="C144" s="115">
        <v>15</v>
      </c>
      <c r="D144" s="115" t="s">
        <v>94</v>
      </c>
      <c r="E144" s="116" t="s">
        <v>175</v>
      </c>
      <c r="F144" s="117" t="s">
        <v>176</v>
      </c>
      <c r="G144" s="118" t="s">
        <v>165</v>
      </c>
      <c r="H144" s="119">
        <v>6</v>
      </c>
      <c r="I144" s="142"/>
      <c r="J144" s="120">
        <f>ROUND(I144*H144,0)</f>
        <v>0</v>
      </c>
      <c r="K144" s="170"/>
      <c r="L144" s="175"/>
    </row>
    <row r="145" spans="1:12" s="1" customFormat="1" ht="24" customHeight="1">
      <c r="A145" s="24"/>
      <c r="B145" s="114"/>
      <c r="C145" s="115">
        <v>16</v>
      </c>
      <c r="D145" s="115" t="s">
        <v>94</v>
      </c>
      <c r="E145" s="116" t="s">
        <v>177</v>
      </c>
      <c r="F145" s="117" t="s">
        <v>178</v>
      </c>
      <c r="G145" s="118" t="s">
        <v>165</v>
      </c>
      <c r="H145" s="119">
        <v>6</v>
      </c>
      <c r="I145" s="142"/>
      <c r="J145" s="120">
        <f>ROUND(I145*H145,0)</f>
        <v>0</v>
      </c>
      <c r="K145" s="170"/>
      <c r="L145" s="175"/>
    </row>
    <row r="146" spans="2:12" s="11" customFormat="1" ht="22.5" customHeight="1">
      <c r="B146" s="108"/>
      <c r="D146" s="109" t="s">
        <v>62</v>
      </c>
      <c r="E146" s="112" t="s">
        <v>113</v>
      </c>
      <c r="F146" s="112" t="s">
        <v>121</v>
      </c>
      <c r="J146" s="113">
        <f>SUM(J147:J159)</f>
        <v>0</v>
      </c>
      <c r="L146" s="177"/>
    </row>
    <row r="147" spans="1:12" s="1" customFormat="1" ht="24" customHeight="1">
      <c r="A147" s="24"/>
      <c r="B147" s="114"/>
      <c r="C147" s="115">
        <v>17</v>
      </c>
      <c r="D147" s="115" t="s">
        <v>94</v>
      </c>
      <c r="E147" s="116" t="s">
        <v>189</v>
      </c>
      <c r="F147" s="117" t="s">
        <v>190</v>
      </c>
      <c r="G147" s="118" t="s">
        <v>97</v>
      </c>
      <c r="H147" s="119">
        <v>12</v>
      </c>
      <c r="I147" s="142"/>
      <c r="J147" s="120">
        <f aca="true" t="shared" si="1" ref="J147:J159">ROUND(I147*H147,0)</f>
        <v>0</v>
      </c>
      <c r="K147" s="170"/>
      <c r="L147" s="175"/>
    </row>
    <row r="148" spans="1:12" s="1" customFormat="1" ht="24" customHeight="1">
      <c r="A148" s="24"/>
      <c r="B148" s="114"/>
      <c r="C148" s="121">
        <v>18</v>
      </c>
      <c r="D148" s="121" t="s">
        <v>129</v>
      </c>
      <c r="E148" s="122" t="s">
        <v>191</v>
      </c>
      <c r="F148" s="123" t="s">
        <v>192</v>
      </c>
      <c r="G148" s="124" t="s">
        <v>97</v>
      </c>
      <c r="H148" s="125">
        <v>12</v>
      </c>
      <c r="I148" s="143"/>
      <c r="J148" s="126">
        <f t="shared" si="1"/>
        <v>0</v>
      </c>
      <c r="K148" s="171"/>
      <c r="L148" s="175"/>
    </row>
    <row r="149" spans="1:12" s="1" customFormat="1" ht="24" customHeight="1">
      <c r="A149" s="24"/>
      <c r="B149" s="114"/>
      <c r="C149" s="115">
        <v>19</v>
      </c>
      <c r="D149" s="115" t="s">
        <v>94</v>
      </c>
      <c r="E149" s="116" t="s">
        <v>255</v>
      </c>
      <c r="F149" s="117" t="s">
        <v>256</v>
      </c>
      <c r="G149" s="118" t="s">
        <v>97</v>
      </c>
      <c r="H149" s="119">
        <v>59</v>
      </c>
      <c r="I149" s="142"/>
      <c r="J149" s="120">
        <f t="shared" si="1"/>
        <v>0</v>
      </c>
      <c r="K149" s="170"/>
      <c r="L149" s="175"/>
    </row>
    <row r="150" spans="1:12" s="1" customFormat="1" ht="24" customHeight="1">
      <c r="A150" s="24"/>
      <c r="B150" s="114"/>
      <c r="C150" s="121">
        <v>20</v>
      </c>
      <c r="D150" s="121" t="s">
        <v>129</v>
      </c>
      <c r="E150" s="122" t="s">
        <v>257</v>
      </c>
      <c r="F150" s="123" t="s">
        <v>258</v>
      </c>
      <c r="G150" s="124" t="s">
        <v>97</v>
      </c>
      <c r="H150" s="125">
        <v>59</v>
      </c>
      <c r="I150" s="143"/>
      <c r="J150" s="126">
        <f t="shared" si="1"/>
        <v>0</v>
      </c>
      <c r="K150" s="171"/>
      <c r="L150" s="175"/>
    </row>
    <row r="151" spans="1:12" s="1" customFormat="1" ht="24" customHeight="1">
      <c r="A151" s="24"/>
      <c r="B151" s="114"/>
      <c r="C151" s="115">
        <v>21</v>
      </c>
      <c r="D151" s="115" t="s">
        <v>94</v>
      </c>
      <c r="E151" s="116" t="s">
        <v>211</v>
      </c>
      <c r="F151" s="117" t="s">
        <v>259</v>
      </c>
      <c r="G151" s="118" t="s">
        <v>128</v>
      </c>
      <c r="H151" s="119">
        <v>3</v>
      </c>
      <c r="I151" s="142"/>
      <c r="J151" s="120">
        <f t="shared" si="1"/>
        <v>0</v>
      </c>
      <c r="K151" s="170"/>
      <c r="L151" s="175"/>
    </row>
    <row r="152" spans="1:12" s="1" customFormat="1" ht="24" customHeight="1">
      <c r="A152" s="24"/>
      <c r="B152" s="114"/>
      <c r="C152" s="121">
        <v>22</v>
      </c>
      <c r="D152" s="121" t="s">
        <v>129</v>
      </c>
      <c r="E152" s="122" t="s">
        <v>260</v>
      </c>
      <c r="F152" s="123" t="s">
        <v>261</v>
      </c>
      <c r="G152" s="124" t="s">
        <v>128</v>
      </c>
      <c r="H152" s="125">
        <v>3</v>
      </c>
      <c r="I152" s="143"/>
      <c r="J152" s="126">
        <f t="shared" si="1"/>
        <v>0</v>
      </c>
      <c r="K152" s="171"/>
      <c r="L152" s="175"/>
    </row>
    <row r="153" spans="1:12" s="1" customFormat="1" ht="16.5" customHeight="1">
      <c r="A153" s="24"/>
      <c r="B153" s="114"/>
      <c r="C153" s="115">
        <v>23</v>
      </c>
      <c r="D153" s="115" t="s">
        <v>94</v>
      </c>
      <c r="E153" s="116" t="s">
        <v>262</v>
      </c>
      <c r="F153" s="117" t="s">
        <v>263</v>
      </c>
      <c r="G153" s="118" t="s">
        <v>264</v>
      </c>
      <c r="H153" s="119">
        <v>3</v>
      </c>
      <c r="I153" s="142"/>
      <c r="J153" s="120">
        <f t="shared" si="1"/>
        <v>0</v>
      </c>
      <c r="K153" s="170"/>
      <c r="L153" s="175"/>
    </row>
    <row r="154" spans="1:12" s="1" customFormat="1" ht="16.5" customHeight="1">
      <c r="A154" s="24"/>
      <c r="B154" s="114"/>
      <c r="C154" s="121">
        <v>24</v>
      </c>
      <c r="D154" s="121" t="s">
        <v>129</v>
      </c>
      <c r="E154" s="122" t="s">
        <v>265</v>
      </c>
      <c r="F154" s="123" t="s">
        <v>266</v>
      </c>
      <c r="G154" s="124" t="s">
        <v>264</v>
      </c>
      <c r="H154" s="125">
        <v>3</v>
      </c>
      <c r="I154" s="143"/>
      <c r="J154" s="126">
        <f t="shared" si="1"/>
        <v>0</v>
      </c>
      <c r="K154" s="171"/>
      <c r="L154" s="175"/>
    </row>
    <row r="155" spans="1:12" s="1" customFormat="1" ht="16.5" customHeight="1">
      <c r="A155" s="24"/>
      <c r="B155" s="114"/>
      <c r="C155" s="115">
        <v>25</v>
      </c>
      <c r="D155" s="115" t="s">
        <v>94</v>
      </c>
      <c r="E155" s="116" t="s">
        <v>267</v>
      </c>
      <c r="F155" s="117" t="s">
        <v>268</v>
      </c>
      <c r="G155" s="118" t="s">
        <v>264</v>
      </c>
      <c r="H155" s="119">
        <v>3</v>
      </c>
      <c r="I155" s="142"/>
      <c r="J155" s="120">
        <f t="shared" si="1"/>
        <v>0</v>
      </c>
      <c r="K155" s="170"/>
      <c r="L155" s="175"/>
    </row>
    <row r="156" spans="1:12" s="1" customFormat="1" ht="16.5" customHeight="1">
      <c r="A156" s="24"/>
      <c r="B156" s="114"/>
      <c r="C156" s="121">
        <v>26</v>
      </c>
      <c r="D156" s="121" t="s">
        <v>129</v>
      </c>
      <c r="E156" s="122" t="s">
        <v>269</v>
      </c>
      <c r="F156" s="123" t="s">
        <v>270</v>
      </c>
      <c r="G156" s="124" t="s">
        <v>264</v>
      </c>
      <c r="H156" s="125">
        <v>3</v>
      </c>
      <c r="I156" s="143"/>
      <c r="J156" s="126">
        <f t="shared" si="1"/>
        <v>0</v>
      </c>
      <c r="K156" s="171"/>
      <c r="L156" s="175"/>
    </row>
    <row r="157" spans="1:12" s="1" customFormat="1" ht="16.5" customHeight="1">
      <c r="A157" s="24"/>
      <c r="B157" s="114"/>
      <c r="C157" s="115">
        <v>27</v>
      </c>
      <c r="D157" s="115" t="s">
        <v>94</v>
      </c>
      <c r="E157" s="116" t="s">
        <v>271</v>
      </c>
      <c r="F157" s="117" t="s">
        <v>272</v>
      </c>
      <c r="G157" s="118" t="s">
        <v>264</v>
      </c>
      <c r="H157" s="119">
        <v>71</v>
      </c>
      <c r="I157" s="142"/>
      <c r="J157" s="120">
        <f t="shared" si="1"/>
        <v>0</v>
      </c>
      <c r="K157" s="170"/>
      <c r="L157" s="175"/>
    </row>
    <row r="158" spans="1:12" s="1" customFormat="1" ht="16.5" customHeight="1">
      <c r="A158" s="24"/>
      <c r="B158" s="114"/>
      <c r="C158" s="115">
        <v>28</v>
      </c>
      <c r="D158" s="115" t="s">
        <v>94</v>
      </c>
      <c r="E158" s="116" t="s">
        <v>235</v>
      </c>
      <c r="F158" s="117" t="s">
        <v>236</v>
      </c>
      <c r="G158" s="118" t="s">
        <v>97</v>
      </c>
      <c r="H158" s="119">
        <v>71</v>
      </c>
      <c r="I158" s="142"/>
      <c r="J158" s="120">
        <f t="shared" si="1"/>
        <v>0</v>
      </c>
      <c r="K158" s="170"/>
      <c r="L158" s="175"/>
    </row>
    <row r="159" spans="1:12" s="1" customFormat="1" ht="16.5" customHeight="1">
      <c r="A159" s="24"/>
      <c r="B159" s="114"/>
      <c r="C159" s="115">
        <v>29</v>
      </c>
      <c r="D159" s="115" t="s">
        <v>94</v>
      </c>
      <c r="E159" s="116" t="s">
        <v>237</v>
      </c>
      <c r="F159" s="117" t="s">
        <v>238</v>
      </c>
      <c r="G159" s="118" t="s">
        <v>97</v>
      </c>
      <c r="H159" s="119">
        <v>71</v>
      </c>
      <c r="I159" s="142"/>
      <c r="J159" s="120">
        <f t="shared" si="1"/>
        <v>0</v>
      </c>
      <c r="K159" s="170"/>
      <c r="L159" s="175"/>
    </row>
    <row r="160" spans="2:12" s="11" customFormat="1" ht="22.5" customHeight="1">
      <c r="B160" s="108"/>
      <c r="D160" s="109" t="s">
        <v>62</v>
      </c>
      <c r="E160" s="112" t="s">
        <v>242</v>
      </c>
      <c r="F160" s="112" t="s">
        <v>243</v>
      </c>
      <c r="J160" s="113">
        <f>SUM(J161:J162)</f>
        <v>0</v>
      </c>
      <c r="L160" s="177"/>
    </row>
    <row r="161" spans="1:12" s="1" customFormat="1" ht="16.5" customHeight="1">
      <c r="A161" s="24"/>
      <c r="B161" s="114"/>
      <c r="C161" s="115">
        <v>30</v>
      </c>
      <c r="D161" s="115" t="s">
        <v>94</v>
      </c>
      <c r="E161" s="116" t="s">
        <v>244</v>
      </c>
      <c r="F161" s="117" t="s">
        <v>245</v>
      </c>
      <c r="G161" s="118" t="s">
        <v>114</v>
      </c>
      <c r="H161" s="119">
        <v>3.228</v>
      </c>
      <c r="I161" s="142"/>
      <c r="J161" s="120">
        <f>ROUND(I161*H161,0)</f>
        <v>0</v>
      </c>
      <c r="K161" s="170"/>
      <c r="L161" s="175"/>
    </row>
    <row r="162" spans="1:12" s="1" customFormat="1" ht="24" customHeight="1">
      <c r="A162" s="24"/>
      <c r="B162" s="114"/>
      <c r="C162" s="115">
        <v>31</v>
      </c>
      <c r="D162" s="115" t="s">
        <v>94</v>
      </c>
      <c r="E162" s="116" t="s">
        <v>246</v>
      </c>
      <c r="F162" s="117" t="s">
        <v>247</v>
      </c>
      <c r="G162" s="118" t="s">
        <v>114</v>
      </c>
      <c r="H162" s="119">
        <v>29.052</v>
      </c>
      <c r="I162" s="142"/>
      <c r="J162" s="120">
        <f>ROUND(I162*H162,0)</f>
        <v>0</v>
      </c>
      <c r="K162" s="170"/>
      <c r="L162" s="175"/>
    </row>
    <row r="163" spans="2:12" s="11" customFormat="1" ht="22.5" customHeight="1">
      <c r="B163" s="108"/>
      <c r="D163" s="109" t="s">
        <v>62</v>
      </c>
      <c r="E163" s="112" t="s">
        <v>146</v>
      </c>
      <c r="F163" s="112" t="s">
        <v>147</v>
      </c>
      <c r="J163" s="113">
        <f>SUM(J164)</f>
        <v>0</v>
      </c>
      <c r="L163" s="177"/>
    </row>
    <row r="164" spans="1:12" s="1" customFormat="1" ht="24" customHeight="1">
      <c r="A164" s="24"/>
      <c r="B164" s="114"/>
      <c r="C164" s="115">
        <v>32</v>
      </c>
      <c r="D164" s="115" t="s">
        <v>94</v>
      </c>
      <c r="E164" s="116" t="s">
        <v>148</v>
      </c>
      <c r="F164" s="117" t="s">
        <v>149</v>
      </c>
      <c r="G164" s="118" t="s">
        <v>114</v>
      </c>
      <c r="H164" s="119">
        <v>1.288</v>
      </c>
      <c r="I164" s="142"/>
      <c r="J164" s="120">
        <f>ROUND(I164*H164,0)</f>
        <v>0</v>
      </c>
      <c r="K164" s="170"/>
      <c r="L164" s="175"/>
    </row>
    <row r="165" spans="2:12" s="11" customFormat="1" ht="25.5" customHeight="1">
      <c r="B165" s="108"/>
      <c r="D165" s="109" t="s">
        <v>62</v>
      </c>
      <c r="E165" s="110" t="s">
        <v>150</v>
      </c>
      <c r="F165" s="110" t="s">
        <v>151</v>
      </c>
      <c r="J165" s="111">
        <f>J166</f>
        <v>0</v>
      </c>
      <c r="L165" s="177"/>
    </row>
    <row r="166" spans="2:12" s="11" customFormat="1" ht="22.5" customHeight="1">
      <c r="B166" s="108"/>
      <c r="D166" s="109" t="s">
        <v>62</v>
      </c>
      <c r="E166" s="112" t="s">
        <v>152</v>
      </c>
      <c r="F166" s="112" t="s">
        <v>153</v>
      </c>
      <c r="J166" s="113">
        <f>SUM(J167:J169)</f>
        <v>0</v>
      </c>
      <c r="L166" s="177"/>
    </row>
    <row r="167" spans="1:12" s="1" customFormat="1" ht="16.5" customHeight="1">
      <c r="A167" s="24"/>
      <c r="B167" s="114"/>
      <c r="C167" s="115">
        <v>33</v>
      </c>
      <c r="D167" s="115" t="s">
        <v>94</v>
      </c>
      <c r="E167" s="116" t="s">
        <v>154</v>
      </c>
      <c r="F167" s="117" t="s">
        <v>153</v>
      </c>
      <c r="G167" s="118" t="s">
        <v>157</v>
      </c>
      <c r="H167" s="119">
        <v>1</v>
      </c>
      <c r="I167" s="142"/>
      <c r="J167" s="120">
        <f>ROUND(I167*H167,0)</f>
        <v>0</v>
      </c>
      <c r="K167" s="170"/>
      <c r="L167" s="175"/>
    </row>
    <row r="168" spans="1:12" s="1" customFormat="1" ht="16.5" customHeight="1">
      <c r="A168" s="24"/>
      <c r="B168" s="114"/>
      <c r="C168" s="115">
        <v>34</v>
      </c>
      <c r="D168" s="115" t="s">
        <v>94</v>
      </c>
      <c r="E168" s="116" t="s">
        <v>155</v>
      </c>
      <c r="F168" s="117" t="s">
        <v>156</v>
      </c>
      <c r="G168" s="118" t="s">
        <v>157</v>
      </c>
      <c r="H168" s="119">
        <v>1</v>
      </c>
      <c r="I168" s="142"/>
      <c r="J168" s="120">
        <f>ROUND(I168*H168,0)</f>
        <v>0</v>
      </c>
      <c r="K168" s="170"/>
      <c r="L168" s="175"/>
    </row>
    <row r="169" spans="1:12" s="1" customFormat="1" ht="24" customHeight="1">
      <c r="A169" s="24"/>
      <c r="B169" s="114"/>
      <c r="C169" s="115">
        <v>35</v>
      </c>
      <c r="D169" s="115" t="s">
        <v>94</v>
      </c>
      <c r="E169" s="116" t="s">
        <v>158</v>
      </c>
      <c r="F169" s="117" t="s">
        <v>277</v>
      </c>
      <c r="G169" s="118" t="s">
        <v>157</v>
      </c>
      <c r="H169" s="119">
        <v>1</v>
      </c>
      <c r="I169" s="142"/>
      <c r="J169" s="120">
        <f>ROUND(I169*H169,0)</f>
        <v>0</v>
      </c>
      <c r="K169" s="170"/>
      <c r="L169" s="175"/>
    </row>
    <row r="170" spans="1:12" s="1" customFormat="1" ht="6.75" customHeight="1">
      <c r="A170" s="24"/>
      <c r="B170" s="39"/>
      <c r="C170" s="40"/>
      <c r="D170" s="40"/>
      <c r="E170" s="40"/>
      <c r="F170" s="40"/>
      <c r="G170" s="40"/>
      <c r="H170" s="40"/>
      <c r="I170" s="40"/>
      <c r="J170" s="40"/>
      <c r="K170" s="168"/>
      <c r="L170" s="178"/>
    </row>
  </sheetData>
  <sheetProtection/>
  <autoFilter ref="C124:K169"/>
  <mergeCells count="7">
    <mergeCell ref="E115:H115"/>
    <mergeCell ref="E117:H117"/>
    <mergeCell ref="E7:H7"/>
    <mergeCell ref="E9:H9"/>
    <mergeCell ref="E27:H27"/>
    <mergeCell ref="E85:H85"/>
    <mergeCell ref="E87:H87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2020-02-19T21:34:48Z</cp:lastPrinted>
  <dcterms:created xsi:type="dcterms:W3CDTF">2019-09-27T04:21:04Z</dcterms:created>
  <dcterms:modified xsi:type="dcterms:W3CDTF">2020-02-24T09:59:08Z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