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320" windowHeight="7650" tabRatio="714" activeTab="0"/>
  </bookViews>
  <sheets>
    <sheet name="Stavba" sheetId="1" r:id="rId1"/>
    <sheet name="SO01 SO01 KL" sheetId="2" r:id="rId2"/>
    <sheet name="SO01 SO01 Rek" sheetId="3" r:id="rId3"/>
    <sheet name="SO01 SO01 Pol" sheetId="4" r:id="rId4"/>
    <sheet name="SO02 SO02 KL" sheetId="5" r:id="rId5"/>
    <sheet name="SO02 SO02 Rek" sheetId="6" r:id="rId6"/>
    <sheet name="SO02 SO02 Pol" sheetId="7" r:id="rId7"/>
  </sheets>
  <definedNames>
    <definedName name="CelkemObjekty" localSheetId="0">'Stavba'!$F$33</definedName>
    <definedName name="CisloStavby" localSheetId="0">'Stavba'!#REF!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'Stavba'!$C$30</definedName>
    <definedName name="NazevStavby" localSheetId="0">'Stavba'!$D$5</definedName>
    <definedName name="_xlnm.Print_Titles" localSheetId="3">'SO01 SO01 Pol'!$1:$6</definedName>
    <definedName name="_xlnm.Print_Titles" localSheetId="2">'SO01 SO01 Rek'!$1:$6</definedName>
    <definedName name="_xlnm.Print_Titles" localSheetId="6">'SO02 SO02 Pol'!$1:$6</definedName>
    <definedName name="_xlnm.Print_Titles" localSheetId="5">'SO02 SO02 Rek'!$1:$6</definedName>
    <definedName name="Objednatel" localSheetId="0">'Stavba'!$D$11</definedName>
    <definedName name="Objekt" localSheetId="0">'Stavba'!$B$30</definedName>
    <definedName name="_xlnm.Print_Area" localSheetId="1">'SO01 SO01 KL'!$A$1:$G$47</definedName>
    <definedName name="_xlnm.Print_Area" localSheetId="3">'SO01 SO01 Pol'!$A$1:$K$132</definedName>
    <definedName name="_xlnm.Print_Area" localSheetId="2">'SO01 SO01 Rek'!$A$1:$I$29</definedName>
    <definedName name="_xlnm.Print_Area" localSheetId="4">'SO02 SO02 KL'!$A$1:$G$47</definedName>
    <definedName name="_xlnm.Print_Area" localSheetId="6">'SO02 SO02 Pol'!$A$1:$K$46</definedName>
    <definedName name="_xlnm.Print_Area" localSheetId="5">'SO02 SO02 Rek'!$A$1:$I$25</definedName>
    <definedName name="_xlnm.Print_Area" localSheetId="0">'Stavba'!$B$1:$J$83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'Stavba'!$D$20</definedName>
    <definedName name="SazbaDPH2" localSheetId="0">'Stavba'!$D$22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'SO01 SO01 Pol'!#REF!</definedName>
    <definedName name="solver_opt" localSheetId="6" hidden="1">'SO02 SO02 Pol'!#REF!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'Stavba'!$F$60:$J$60</definedName>
    <definedName name="StavbaCelkem" localSheetId="0">'Stavba'!$H$33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<sst xmlns="http://schemas.openxmlformats.org/spreadsheetml/2006/main" count="711" uniqueCount="373">
  <si>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</si>
  <si>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</si>
  <si>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</si>
  <si>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</si>
  <si>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</si>
  <si>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</si>
  <si>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</si>
  <si>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</si>
  <si>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</si>
  <si>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</si>
  <si>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</si>
  <si>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</si>
  <si>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</si>
  <si>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</si>
  <si>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</si>
  <si>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</si>
  <si>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</si>
  <si>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</si>
  <si>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</si>
  <si>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</si>
  <si>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</si>
  <si>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</si>
  <si>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</si>
  <si>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</si>
  <si>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</si>
  <si>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</si>
  <si>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</si>
  <si>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</si>
  <si>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</si>
  <si>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</si>
  <si>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</si>
  <si>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</si>
  <si>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</si>
  <si>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</si>
  <si>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</si>
  <si>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</si>
  <si>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</si>
  <si>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</si>
  <si>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</si>
  <si>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</si>
  <si>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</si>
  <si>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</si>
  <si>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</si>
  <si>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</si>
  <si>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</si>
  <si>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</si>
  <si>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</si>
  <si>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</si>
  <si>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</si>
  <si>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</si>
  <si>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</si>
  <si>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</si>
  <si>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</si>
  <si>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</si>
  <si>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</si>
  <si>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</si>
  <si>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</si>
  <si>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</si>
  <si>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</si>
  <si>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</si>
  <si>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</si>
  <si>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</si>
  <si>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</si>
  <si>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</si>
  <si>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</si>
  <si>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</si>
  <si>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</si>
  <si>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</si>
  <si>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</si>
  <si>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</si>
  <si>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</si>
  <si>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</si>
  <si>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</si>
  <si>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</si>
  <si>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</si>
  <si>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</si>
  <si>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</si>
  <si>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</si>
  <si>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</si>
  <si>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</si>
  <si>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</si>
  <si>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</si>
  <si>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</si>
  <si>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</si>
  <si>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</si>
  <si>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</si>
  <si>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</si>
  <si>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</si>
  <si>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</si>
  <si>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</si>
  <si>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</si>
  <si>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</si>
  <si>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</si>
  <si>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</si>
  <si>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</si>
  <si>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</si>
  <si>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</si>
  <si>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</si>
  <si>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</si>
  <si>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</si>
  <si>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</si>
  <si>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2022/052</t>
  </si>
  <si>
    <t>Prodloužení chodníku,VO-směr Sedlo Střelsk.Hoštice</t>
  </si>
  <si>
    <t>2022/052 Prodloužení chodníku,VO-směr Sedlo Střelsk.Hoštice</t>
  </si>
  <si>
    <t>SO01</t>
  </si>
  <si>
    <t>SO01 Prodloužení chodníku,VO-směr Sedlo Střelsk.Hoštice</t>
  </si>
  <si>
    <t>1 Zemní práce</t>
  </si>
  <si>
    <t>113106123U00</t>
  </si>
  <si>
    <t xml:space="preserve">Rozebr zámk dlažba pro pěší komun </t>
  </si>
  <si>
    <t>m2</t>
  </si>
  <si>
    <t>1,28*1,00</t>
  </si>
  <si>
    <t>113107112R00</t>
  </si>
  <si>
    <t xml:space="preserve">Odstranění podkladu pl. 200 m2,kam.těžené tl.20 cm </t>
  </si>
  <si>
    <t>21,00*0,50</t>
  </si>
  <si>
    <t>10,00*1,28</t>
  </si>
  <si>
    <t>113107183U00</t>
  </si>
  <si>
    <t xml:space="preserve">Odstraň podklad -200m2 živice 15cm </t>
  </si>
  <si>
    <t>113202111R00</t>
  </si>
  <si>
    <t xml:space="preserve">Vytrhání obrub z krajníků nebo obrubníků stojatých </t>
  </si>
  <si>
    <t>m</t>
  </si>
  <si>
    <t>122201101R00</t>
  </si>
  <si>
    <t xml:space="preserve">Odkopávky nezapažené v hor. 3 do 100 m3 </t>
  </si>
  <si>
    <t>m3</t>
  </si>
  <si>
    <t>zámková dlažba tl.60mm:30,00*0,40+10,00*0,10</t>
  </si>
  <si>
    <t>přejezd kostky 10/10:3,50*0,55</t>
  </si>
  <si>
    <t>dlažba s hmat.úpravou:2,50*0,55</t>
  </si>
  <si>
    <t>162701105R00</t>
  </si>
  <si>
    <t xml:space="preserve">Vodorovné přemístění výkopku z hor.1-4 do 10000 m </t>
  </si>
  <si>
    <t>167101101R00</t>
  </si>
  <si>
    <t xml:space="preserve">Nakládání výkopku z hor.1-4 v množství do 100 m3 </t>
  </si>
  <si>
    <t>171201201R00</t>
  </si>
  <si>
    <t xml:space="preserve">Uložení sypaniny na skládku </t>
  </si>
  <si>
    <t>181101102R00</t>
  </si>
  <si>
    <t xml:space="preserve">Úprava pláně v zářezech v hor. 1-4, se zhutněním </t>
  </si>
  <si>
    <t>zámková dlažba tl.60mm:30,00+10,00</t>
  </si>
  <si>
    <t>přejezd kostky 10/10:3,50</t>
  </si>
  <si>
    <t>dlažba s hmat.úpravou:2,50</t>
  </si>
  <si>
    <t>5</t>
  </si>
  <si>
    <t>Komunikace</t>
  </si>
  <si>
    <t>5 Komunikace</t>
  </si>
  <si>
    <t>564751111R00</t>
  </si>
  <si>
    <t xml:space="preserve">Podklad z kameniva drceného vel.32-63 mm,tl. 15 cm </t>
  </si>
  <si>
    <t>dlažba s hmatovou úpravou:2,50</t>
  </si>
  <si>
    <t>564811111R00</t>
  </si>
  <si>
    <t xml:space="preserve">Kladecí vrstva 40-70mm </t>
  </si>
  <si>
    <t>zámková dlažba tl.60mm -tl.40mm:40,00</t>
  </si>
  <si>
    <t>přejezd kostky 10/10      -tl.50mm:3,50</t>
  </si>
  <si>
    <t>dlažba s hmatovou úpravou  -tl.70mm:2,50</t>
  </si>
  <si>
    <t>564831111R00</t>
  </si>
  <si>
    <t>Podklad ze štěrkodrti po zhutnění tloušťky 10 cm 16-32</t>
  </si>
  <si>
    <t>564831112R00</t>
  </si>
  <si>
    <t>Podklad ze štěrkodrti po zhutnění tloušťky 10 cm 8-16mm</t>
  </si>
  <si>
    <t>zámková dlažba tl.60mm:40,00</t>
  </si>
  <si>
    <t>564861111R00</t>
  </si>
  <si>
    <t>Podklad ze štěrkodrti po zhutnění tloušťky 20 cm 16-32mm</t>
  </si>
  <si>
    <t>567122114R00</t>
  </si>
  <si>
    <t xml:space="preserve">Podklad z kameniva zpev.cementem KZC 1 tl.15 cm </t>
  </si>
  <si>
    <t>572753111R00</t>
  </si>
  <si>
    <t>Vyrovnání povrchu krytů asfaltovým betonem ručně okolo obrubníků ACO11</t>
  </si>
  <si>
    <t>t</t>
  </si>
  <si>
    <t>21,00*0,50*0,15*2,70</t>
  </si>
  <si>
    <t>591111111R00</t>
  </si>
  <si>
    <t xml:space="preserve">Kladení dlažby kostky,lože z kamen.tl. 5 cm </t>
  </si>
  <si>
    <t>596215021R00</t>
  </si>
  <si>
    <t xml:space="preserve">Kladení zámkové dlažby </t>
  </si>
  <si>
    <t>chodník bet.dlažba 60:40,00</t>
  </si>
  <si>
    <t>dlažba s hmatovou úpravou  80:2,50</t>
  </si>
  <si>
    <t>58380129R</t>
  </si>
  <si>
    <t>Kostka dlažební drobná 10/10 štípaná Itř. 1t=4,0m2</t>
  </si>
  <si>
    <t>T</t>
  </si>
  <si>
    <t>chodníkový přejezd žulové kostky:3,50*0,10*2,90</t>
  </si>
  <si>
    <t>592452650</t>
  </si>
  <si>
    <t>Dlažba červená pro nevidomé 20x16,5x8 reliéf</t>
  </si>
  <si>
    <t>59</t>
  </si>
  <si>
    <t>Dlažby a předlažby komunikací</t>
  </si>
  <si>
    <t>59 Dlažby a předlažby komunikací</t>
  </si>
  <si>
    <t>59245304</t>
  </si>
  <si>
    <t>Dlažba přírodní  20x16,5x6</t>
  </si>
  <si>
    <t>91</t>
  </si>
  <si>
    <t>Doplňující práce na komunikaci</t>
  </si>
  <si>
    <t>91 Doplňující práce na komunikaci</t>
  </si>
  <si>
    <t>916561111R00</t>
  </si>
  <si>
    <t xml:space="preserve">Osazení záhon.obrubníků do lože z C 12/15 s opěrou </t>
  </si>
  <si>
    <t>917862111R00</t>
  </si>
  <si>
    <t xml:space="preserve">Osazení stojat. obrub.bet. s opěrou,lože z C 12/15 </t>
  </si>
  <si>
    <t>obrubník 150/250 rovný:42,00</t>
  </si>
  <si>
    <t>obrubník snížený 150/250:3,00</t>
  </si>
  <si>
    <t>obrubník náběhový:2,00</t>
  </si>
  <si>
    <t>918101111R00</t>
  </si>
  <si>
    <t xml:space="preserve">Lože pod obrubníky nebo obruby dlažeb z C 12/15 </t>
  </si>
  <si>
    <t>obrubník 150/250 rovný:42,00*0,30*0,30</t>
  </si>
  <si>
    <t>obrubník snížený 150/250:3,00*0,30*0,30</t>
  </si>
  <si>
    <t>obrubník náběhový:2,00*0,30*0,30</t>
  </si>
  <si>
    <t>záhonový obrubník:38,00*0,20*0,30</t>
  </si>
  <si>
    <t>919735113R00</t>
  </si>
  <si>
    <t xml:space="preserve">Řezání stávajícího živičného krytu tl. 10 - 15 cm </t>
  </si>
  <si>
    <t xml:space="preserve">napojení na stávající chodník </t>
  </si>
  <si>
    <t>59217504R</t>
  </si>
  <si>
    <t>Obrubník silniční 100x15/12x25 cm přírodní</t>
  </si>
  <si>
    <t>kus</t>
  </si>
  <si>
    <t>obrubník 150/250 rovný:42,00*1,10</t>
  </si>
  <si>
    <t>59217505</t>
  </si>
  <si>
    <t>Obrubník náběhový</t>
  </si>
  <si>
    <t>2,00*1,10</t>
  </si>
  <si>
    <t>59217506</t>
  </si>
  <si>
    <t>Obrubník přejezdový</t>
  </si>
  <si>
    <t>3,00*1,10</t>
  </si>
  <si>
    <t>59217509R</t>
  </si>
  <si>
    <t>Obrubník zahradní přírodní 500x80x25 cm</t>
  </si>
  <si>
    <t xml:space="preserve">zalití spár asfaltovou zálivkou </t>
  </si>
  <si>
    <t>99</t>
  </si>
  <si>
    <t>Přesun hmot</t>
  </si>
  <si>
    <t>99 Přesun hmot</t>
  </si>
  <si>
    <t>998223011R00</t>
  </si>
  <si>
    <t xml:space="preserve">Přesun hmot, pozemní komunikace, kryt dlážděný </t>
  </si>
  <si>
    <t>D96</t>
  </si>
  <si>
    <t>Přesuny suti a vybouraných hmot</t>
  </si>
  <si>
    <t>D96 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</si>
  <si>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</si>
  <si>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</si>
  <si>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</si>
  <si>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</si>
  <si>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979087112R00</t>
  </si>
  <si>
    <t xml:space="preserve">Nakládání suti na dopravní prostředky </t>
  </si>
  <si>
    <t>979093111R00</t>
  </si>
  <si>
    <t xml:space="preserve">Uložení suti na skládku bez zhutnění </t>
  </si>
  <si>
    <t>M21</t>
  </si>
  <si>
    <t>Elektromontáže</t>
  </si>
  <si>
    <t>M21 Elektromontáže</t>
  </si>
  <si>
    <t>210070051V00</t>
  </si>
  <si>
    <t xml:space="preserve">Průchodka kabelová 21 </t>
  </si>
  <si>
    <t>210202011V00</t>
  </si>
  <si>
    <t xml:space="preserve">Svítidlo VO na sloupku 75W/5000K/10800lm </t>
  </si>
  <si>
    <t>210204011V02</t>
  </si>
  <si>
    <t>Stožár uliční, třístupňový, 133/108/89, zapuštěný 6,2m, žárovně zinkovaný</t>
  </si>
  <si>
    <t>210204103V02</t>
  </si>
  <si>
    <t xml:space="preserve">Montážní plošina </t>
  </si>
  <si>
    <t>hod</t>
  </si>
  <si>
    <t>210204115V02</t>
  </si>
  <si>
    <t xml:space="preserve">Mobilní jeřáb </t>
  </si>
  <si>
    <t>210204201R00</t>
  </si>
  <si>
    <t xml:space="preserve">elektronýzdroj stožáru pro, 1 okruh </t>
  </si>
  <si>
    <t>210204250V02</t>
  </si>
  <si>
    <t xml:space="preserve">Úpravy na rzvodu VO </t>
  </si>
  <si>
    <t>kpl</t>
  </si>
  <si>
    <t>210204444V02</t>
  </si>
  <si>
    <t xml:space="preserve">drobný materiál </t>
  </si>
  <si>
    <t>210901070V00</t>
  </si>
  <si>
    <t xml:space="preserve">Kabel silový CYKY 4x16mm2 volně uložený </t>
  </si>
  <si>
    <t>21675000.V</t>
  </si>
  <si>
    <t xml:space="preserve">Kryt rozvodnice KS8 </t>
  </si>
  <si>
    <t>21675020.V</t>
  </si>
  <si>
    <t xml:space="preserve">Kryt pojistek DKP E27 </t>
  </si>
  <si>
    <t>21675160.V</t>
  </si>
  <si>
    <t xml:space="preserve">21 Průchodka </t>
  </si>
  <si>
    <t>21678618.V</t>
  </si>
  <si>
    <t xml:space="preserve">Stožárová výzbroj SV-B-9. 16.5/2, 2xpojistka 6A </t>
  </si>
  <si>
    <t>222271601R00</t>
  </si>
  <si>
    <t xml:space="preserve">Ukončení vodičů a lan do 16mm2 </t>
  </si>
  <si>
    <t>31673316V</t>
  </si>
  <si>
    <t>Stožár ocel. osvětlovací, třístupňový, kruh.průřez 133/108/89mm,zapuštěný do země, v.=6,2m</t>
  </si>
  <si>
    <t>34111036R</t>
  </si>
  <si>
    <t>kabel CYKY, instal., pro pevné uložení ve vnitřní a venkovní prostorách v zemi, beton</t>
  </si>
  <si>
    <t>3457114701R</t>
  </si>
  <si>
    <t xml:space="preserve">trubka kabelová ohebná 2prášťová chránička </t>
  </si>
  <si>
    <t>34858216V</t>
  </si>
  <si>
    <t>Svítidlo pro venkovní použití, LED, světlený tok XS-40W-2770-AB 20W 2700K</t>
  </si>
  <si>
    <t>35441895R</t>
  </si>
  <si>
    <t xml:space="preserve">svorka pojovací, provedení Fe/Zn </t>
  </si>
  <si>
    <t>388993111V00</t>
  </si>
  <si>
    <t>Chranička kabelu z PVC do DN50 do výkopu, včetně spojek</t>
  </si>
  <si>
    <t>M46</t>
  </si>
  <si>
    <t>Zemní práce při montážích</t>
  </si>
  <si>
    <t>M46 Zemní práce při montážích</t>
  </si>
  <si>
    <t>132201210V</t>
  </si>
  <si>
    <t xml:space="preserve">Hloubení rýh š. 350mm, h. 800mm, hor. 3 RUČNĚ </t>
  </si>
  <si>
    <t>460100023RT1</t>
  </si>
  <si>
    <t>Pouzdrový základ 300x500mm v ose trasy kab., kompletní zhot. pouzdrového základu</t>
  </si>
  <si>
    <t>460420022R00</t>
  </si>
  <si>
    <t xml:space="preserve">Zřízení kabelového lože v rýze š. do 65 cm z písku </t>
  </si>
  <si>
    <t>460490012RT1</t>
  </si>
  <si>
    <t xml:space="preserve">Folie výstražná v PVC, š. 33cm, folie PVC š. 33cm </t>
  </si>
  <si>
    <t>460560003V</t>
  </si>
  <si>
    <t>Záhor rýhy hor. čt. 3, š. 350mm, h. 600mm, ruční zához rýhy</t>
  </si>
  <si>
    <t>Vytýčení inženýrských sítí</t>
  </si>
  <si>
    <t>Geodetické zaměření</t>
  </si>
  <si>
    <t>Zaměření skutečného stavu</t>
  </si>
  <si>
    <t>Dopravně inženýrské opatření</t>
  </si>
  <si>
    <t>Zařízení staveniště</t>
  </si>
  <si>
    <t>Provoz investora</t>
  </si>
  <si>
    <t>Kompletační činnost (IČD)</t>
  </si>
  <si>
    <t>Rezerva rozpočtu</t>
  </si>
  <si>
    <t>SO02</t>
  </si>
  <si>
    <t>Odvodnění chodníku-směr Sedlo Střelské Hoštice</t>
  </si>
  <si>
    <t>SO02 Odvodnění chodníku-směr Sedlo Střelské Hoštice</t>
  </si>
  <si>
    <t>132201101R00</t>
  </si>
  <si>
    <t xml:space="preserve">Hloubení rýh šířky do 60 cm v hor.3 do 100 m3 </t>
  </si>
  <si>
    <t>kanalizace DN300:35,00*0,60*1,20</t>
  </si>
  <si>
    <t>kanalizace DN300:35,00*0,60*0,50</t>
  </si>
  <si>
    <t>174101101R00</t>
  </si>
  <si>
    <t xml:space="preserve">Zásyp jam, rýh, šachet se zhutněním </t>
  </si>
  <si>
    <t>kanalizace DN300:35,00*0,60*0,70</t>
  </si>
  <si>
    <t>175101101RT2</t>
  </si>
  <si>
    <t>Obsyp potrubí bez prohození sypaniny s dodáním štěrkopísku frakce 0 - 22 mm</t>
  </si>
  <si>
    <t>kanalizace DN300:35,00*0,60*0,40</t>
  </si>
  <si>
    <t>kanalizace DN300:35,00*0,60</t>
  </si>
  <si>
    <t>4</t>
  </si>
  <si>
    <t>Vodorovné konstrukce</t>
  </si>
  <si>
    <t>4 Vodorovné konstrukce</t>
  </si>
  <si>
    <t>451572111R00</t>
  </si>
  <si>
    <t xml:space="preserve">Lože pod potrubí z kameniva těženého 0 - 4 mm </t>
  </si>
  <si>
    <t>kanalizace DN300:35,00*0,60*0,10</t>
  </si>
  <si>
    <t>8</t>
  </si>
  <si>
    <t>Trubní vedení</t>
  </si>
  <si>
    <t>8 Trubní vedení</t>
  </si>
  <si>
    <t>871373121R00</t>
  </si>
  <si>
    <t xml:space="preserve">Montáž trub z tvrdého PVC, gumový kroužek, DN 300 </t>
  </si>
  <si>
    <t>894411121R00</t>
  </si>
  <si>
    <t xml:space="preserve">Zřízení šachet z dílců, dno B 30, potrubí DN 300 </t>
  </si>
  <si>
    <t>895931111R00</t>
  </si>
  <si>
    <t xml:space="preserve">napojení kanalizace do stávající šachty </t>
  </si>
  <si>
    <t>895941311RT2</t>
  </si>
  <si>
    <t>Zřízení vpusti uliční z dílců typ UVB - 50 včetně dodávky dílců pro uliční vpusti TBV</t>
  </si>
  <si>
    <t>899103111RT2</t>
  </si>
  <si>
    <t>Osazení poklopu s rámem do 150 kg včetně dodávky poklopu lit. kruhového D 600</t>
  </si>
  <si>
    <t>šachta Š5:1</t>
  </si>
  <si>
    <t>899204111RT2</t>
  </si>
  <si>
    <t>Osazení mříží litinových s rámem nad 150 kg včetně dodávky vtokové mříže s nálevkou</t>
  </si>
  <si>
    <t xml:space="preserve">napojení UV na kanalizaci </t>
  </si>
  <si>
    <t>286147931</t>
  </si>
  <si>
    <t>Trubka kanalizační PVC DN300 1m</t>
  </si>
  <si>
    <t>35,00*1,10</t>
  </si>
  <si>
    <t>59224381</t>
  </si>
  <si>
    <t>Skruž šachtová  TBS - Q 1000x1000 SP</t>
  </si>
  <si>
    <t>59224383</t>
  </si>
  <si>
    <t>Skruž šachtová  TBS - Q 1000x250 SP</t>
  </si>
  <si>
    <t>59224385</t>
  </si>
  <si>
    <t>Skruž přechodová  TBR - Q 1000x625/600 KSP</t>
  </si>
  <si>
    <t>59224393</t>
  </si>
  <si>
    <t>Prstenec vyrovnávací TBW - Q  625x100</t>
  </si>
  <si>
    <t xml:space="preserve">napojení na stáv. kanalizaci </t>
  </si>
  <si>
    <t>998276101R00</t>
  </si>
  <si>
    <t xml:space="preserve">Přesun hmot, trubní vedení plastová, otevř. výkop </t>
  </si>
  <si>
    <t>Ztížené výrobní podmínky</t>
  </si>
  <si>
    <t>Oborová přirážka</t>
  </si>
  <si>
    <t>Přesun stavebních kapacit</t>
  </si>
  <si>
    <t>Mimostaveništní doprava</t>
  </si>
  <si>
    <t>chodník pro nevidomé 80:2,50*1,00</t>
  </si>
  <si>
    <t>zámková dlažba tl.60mm:40,00*1,00</t>
  </si>
  <si>
    <t>38,00*1,00</t>
  </si>
  <si>
    <t>Obec Střelské Hoštice</t>
  </si>
  <si>
    <t>Střelské Hoštice 83, 387 15 Střelské Hoštice</t>
  </si>
  <si>
    <t>00251844</t>
  </si>
  <si>
    <t>CZ00251844</t>
  </si>
  <si>
    <t>DIČ:</t>
  </si>
  <si>
    <t>Datum:</t>
  </si>
  <si>
    <t>Podpis a razítko:</t>
  </si>
  <si>
    <t>Adresa:</t>
  </si>
  <si>
    <t>Dne:</t>
  </si>
  <si>
    <t>Vyplnil:</t>
  </si>
  <si>
    <t>Pokyny pro vyplnění:</t>
  </si>
  <si>
    <t>Uchazeč-zhotovitel může měnit-doplňovat pouze buňky se žlutým pozadím. Jedná se o tyto údaje: 
- údaje-iniciály o uchazeči-zhotoviteli
- jednotkové ceny položek zadané na maximálně dvě desetinná místa</t>
  </si>
  <si>
    <t>Zhotovitel</t>
  </si>
  <si>
    <t>IČO:</t>
  </si>
  <si>
    <t xml:space="preserve">Vypracoval - jméno: </t>
  </si>
  <si>
    <t>Razítko a podpis:</t>
  </si>
  <si>
    <t>POLOŽKOVÝ ROZPOČET - SO01 - chodník a VO</t>
  </si>
  <si>
    <t>POLOŽKOVÝ ROZPOČET - SO02 - kanalizace</t>
  </si>
  <si>
    <t>REKAPITULACE  STAVEBNÍCH  DÍLŮ - SO02 - kanalizace</t>
  </si>
  <si>
    <t>Položkový rozpočet - SO02 - kanalizace</t>
  </si>
  <si>
    <t>REKAPITULACE  STAVEBNÍCH  DÍLŮ  - SO01 - chodník a VO</t>
  </si>
  <si>
    <t>Položkový rozpočet  - SO01 - chodník a VO</t>
  </si>
  <si>
    <t>Prodloužení chodníku, VO a kanalizace Střelské Hoštice - směr Sedlo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</si>
</sst>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"/>
    <numFmt numFmtId="170" formatCode="0.000"/>
    <numFmt numFmtId="171" formatCode="#,##0.0\ &quot;Kč&quot;"/>
    <numFmt numFmtId="172" formatCode="#,##0.00\ &quot;Kč&quot;"/>
  </numFmts>
  <fonts count="35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/>
      <top style="double"/>
      <bottom/>
    </border>
    <border>
      <left style="medium"/>
      <right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9" fillId="21" borderId="5" applyNumberFormat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44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wrapText="1"/>
    </xf>
    <xf numFmtId="0" fontId="5" fillId="20" borderId="11" xfId="0" applyFont="1" applyFill="1" applyBorder="1" applyAlignment="1">
      <alignment wrapText="1"/>
    </xf>
    <xf numFmtId="0" fontId="5" fillId="20" borderId="12" xfId="0" applyFont="1" applyFill="1" applyBorder="1" applyAlignment="1">
      <alignment wrapText="1"/>
    </xf>
    <xf numFmtId="0" fontId="5" fillId="20" borderId="10" xfId="0" applyFont="1" applyFill="1" applyBorder="1" applyAlignment="1">
      <alignment horizontal="right" wrapText="1"/>
    </xf>
    <xf numFmtId="0" fontId="2" fillId="20" borderId="11" xfId="0" applyFont="1" applyFill="1" applyBorder="1" applyAlignment="1">
      <alignment/>
    </xf>
    <xf numFmtId="0" fontId="5" fillId="20" borderId="11" xfId="0" applyFont="1" applyFill="1" applyBorder="1" applyAlignment="1">
      <alignment horizontal="right" wrapText="1"/>
    </xf>
    <xf numFmtId="0" fontId="5" fillId="20" borderId="12" xfId="0" applyFont="1" applyFill="1" applyBorder="1" applyAlignment="1">
      <alignment horizontal="right" vertical="center"/>
    </xf>
    <xf numFmtId="0" fontId="5" fillId="24" borderId="0" xfId="0" applyFont="1" applyFill="1" applyBorder="1" applyAlignment="1">
      <alignment horizontal="right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24" borderId="0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7" fillId="23" borderId="10" xfId="0" applyFont="1" applyFill="1" applyBorder="1" applyAlignment="1">
      <alignment vertical="center"/>
    </xf>
    <xf numFmtId="0" fontId="8" fillId="23" borderId="11" xfId="0" applyFont="1" applyFill="1" applyBorder="1" applyAlignment="1">
      <alignment vertical="center"/>
    </xf>
    <xf numFmtId="0" fontId="2" fillId="23" borderId="11" xfId="0" applyFont="1" applyFill="1" applyBorder="1" applyAlignment="1">
      <alignment vertical="center"/>
    </xf>
    <xf numFmtId="4" fontId="7" fillId="23" borderId="19" xfId="0" applyNumberFormat="1" applyFont="1" applyFill="1" applyBorder="1" applyAlignment="1">
      <alignment horizontal="right" vertical="center"/>
    </xf>
    <xf numFmtId="4" fontId="7" fillId="23" borderId="20" xfId="0" applyNumberFormat="1" applyFont="1" applyFill="1" applyBorder="1" applyAlignment="1">
      <alignment horizontal="right" vertical="center"/>
    </xf>
    <xf numFmtId="4" fontId="8" fillId="24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5" fillId="20" borderId="10" xfId="0" applyFont="1" applyFill="1" applyBorder="1" applyAlignment="1">
      <alignment vertical="center"/>
    </xf>
    <xf numFmtId="0" fontId="8" fillId="20" borderId="11" xfId="0" applyFont="1" applyFill="1" applyBorder="1" applyAlignment="1">
      <alignment vertical="center"/>
    </xf>
    <xf numFmtId="0" fontId="8" fillId="20" borderId="12" xfId="0" applyFont="1" applyFill="1" applyBorder="1" applyAlignment="1">
      <alignment vertical="center" wrapText="1"/>
    </xf>
    <xf numFmtId="0" fontId="8" fillId="20" borderId="21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164" fontId="4" fillId="0" borderId="22" xfId="0" applyNumberFormat="1" applyFont="1" applyBorder="1" applyAlignment="1">
      <alignment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165" fontId="2" fillId="0" borderId="24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5" fillId="23" borderId="10" xfId="0" applyFont="1" applyFill="1" applyBorder="1" applyAlignment="1">
      <alignment vertical="center"/>
    </xf>
    <xf numFmtId="49" fontId="5" fillId="23" borderId="11" xfId="0" applyNumberFormat="1" applyFont="1" applyFill="1" applyBorder="1" applyAlignment="1">
      <alignment horizontal="left" vertical="center"/>
    </xf>
    <xf numFmtId="0" fontId="5" fillId="23" borderId="11" xfId="0" applyFont="1" applyFill="1" applyBorder="1" applyAlignment="1">
      <alignment vertical="center"/>
    </xf>
    <xf numFmtId="164" fontId="4" fillId="23" borderId="12" xfId="0" applyNumberFormat="1" applyFont="1" applyFill="1" applyBorder="1" applyAlignment="1">
      <alignment/>
    </xf>
    <xf numFmtId="3" fontId="5" fillId="23" borderId="21" xfId="0" applyNumberFormat="1" applyFont="1" applyFill="1" applyBorder="1" applyAlignment="1">
      <alignment horizontal="right" vertical="center"/>
    </xf>
    <xf numFmtId="165" fontId="5" fillId="23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20" borderId="21" xfId="0" applyFont="1" applyFill="1" applyBorder="1" applyAlignment="1">
      <alignment vertical="center" wrapText="1"/>
    </xf>
    <xf numFmtId="0" fontId="8" fillId="20" borderId="10" xfId="0" applyFont="1" applyFill="1" applyBorder="1" applyAlignment="1">
      <alignment vertical="center"/>
    </xf>
    <xf numFmtId="49" fontId="4" fillId="0" borderId="23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5" fillId="23" borderId="12" xfId="0" applyNumberFormat="1" applyFont="1" applyFill="1" applyBorder="1" applyAlignment="1">
      <alignment horizontal="right" vertical="center"/>
    </xf>
    <xf numFmtId="4" fontId="8" fillId="20" borderId="21" xfId="0" applyNumberFormat="1" applyFont="1" applyFill="1" applyBorder="1" applyAlignment="1">
      <alignment horizontal="center" vertical="center"/>
    </xf>
    <xf numFmtId="165" fontId="4" fillId="0" borderId="23" xfId="0" applyNumberFormat="1" applyFont="1" applyBorder="1" applyAlignment="1">
      <alignment/>
    </xf>
    <xf numFmtId="165" fontId="4" fillId="0" borderId="24" xfId="0" applyNumberFormat="1" applyFont="1" applyBorder="1" applyAlignment="1">
      <alignment/>
    </xf>
    <xf numFmtId="165" fontId="4" fillId="23" borderId="21" xfId="0" applyNumberFormat="1" applyFont="1" applyFill="1" applyBorder="1" applyAlignment="1">
      <alignment/>
    </xf>
    <xf numFmtId="0" fontId="8" fillId="20" borderId="11" xfId="0" applyFont="1" applyFill="1" applyBorder="1" applyAlignment="1">
      <alignment vertical="center" wrapText="1"/>
    </xf>
    <xf numFmtId="0" fontId="8" fillId="20" borderId="11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64" fontId="4" fillId="23" borderId="11" xfId="0" applyNumberFormat="1" applyFont="1" applyFill="1" applyBorder="1" applyAlignment="1">
      <alignment/>
    </xf>
    <xf numFmtId="3" fontId="5" fillId="23" borderId="11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Continuous" vertical="top"/>
    </xf>
    <xf numFmtId="0" fontId="2" fillId="0" borderId="18" xfId="0" applyFont="1" applyBorder="1" applyAlignment="1">
      <alignment horizontal="centerContinuous"/>
    </xf>
    <xf numFmtId="0" fontId="8" fillId="20" borderId="25" xfId="0" applyFont="1" applyFill="1" applyBorder="1" applyAlignment="1">
      <alignment horizontal="left"/>
    </xf>
    <xf numFmtId="0" fontId="4" fillId="20" borderId="26" xfId="0" applyFont="1" applyFill="1" applyBorder="1" applyAlignment="1">
      <alignment horizontal="centerContinuous"/>
    </xf>
    <xf numFmtId="0" fontId="5" fillId="20" borderId="27" xfId="0" applyFont="1" applyFill="1" applyBorder="1" applyAlignment="1">
      <alignment horizontal="left"/>
    </xf>
    <xf numFmtId="0" fontId="4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left"/>
    </xf>
    <xf numFmtId="0" fontId="2" fillId="0" borderId="3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8" fillId="0" borderId="30" xfId="0" applyFont="1" applyBorder="1" applyAlignment="1">
      <alignment/>
    </xf>
    <xf numFmtId="49" fontId="4" fillId="0" borderId="31" xfId="0" applyNumberFormat="1" applyFont="1" applyBorder="1" applyAlignment="1">
      <alignment horizontal="left"/>
    </xf>
    <xf numFmtId="49" fontId="8" fillId="20" borderId="30" xfId="0" applyNumberFormat="1" applyFont="1" applyFill="1" applyBorder="1" applyAlignment="1">
      <alignment/>
    </xf>
    <xf numFmtId="49" fontId="2" fillId="20" borderId="12" xfId="0" applyNumberFormat="1" applyFont="1" applyFill="1" applyBorder="1" applyAlignment="1">
      <alignment/>
    </xf>
    <xf numFmtId="0" fontId="8" fillId="20" borderId="11" xfId="0" applyFont="1" applyFill="1" applyBorder="1" applyAlignment="1">
      <alignment/>
    </xf>
    <xf numFmtId="0" fontId="2" fillId="20" borderId="11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31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8" fillId="20" borderId="32" xfId="0" applyNumberFormat="1" applyFont="1" applyFill="1" applyBorder="1" applyAlignment="1">
      <alignment/>
    </xf>
    <xf numFmtId="49" fontId="2" fillId="20" borderId="14" xfId="0" applyNumberFormat="1" applyFont="1" applyFill="1" applyBorder="1" applyAlignment="1">
      <alignment/>
    </xf>
    <xf numFmtId="0" fontId="8" fillId="20" borderId="0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4" fillId="0" borderId="33" xfId="0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3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3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34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Continuous" vertical="center"/>
    </xf>
    <xf numFmtId="0" fontId="7" fillId="0" borderId="37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2" fillId="0" borderId="38" xfId="0" applyFont="1" applyBorder="1" applyAlignment="1">
      <alignment horizontal="centerContinuous" vertical="center"/>
    </xf>
    <xf numFmtId="0" fontId="8" fillId="20" borderId="19" xfId="0" applyFont="1" applyFill="1" applyBorder="1" applyAlignment="1">
      <alignment horizontal="left"/>
    </xf>
    <xf numFmtId="0" fontId="2" fillId="20" borderId="20" xfId="0" applyFont="1" applyFill="1" applyBorder="1" applyAlignment="1">
      <alignment horizontal="left"/>
    </xf>
    <xf numFmtId="0" fontId="2" fillId="20" borderId="39" xfId="0" applyFont="1" applyFill="1" applyBorder="1" applyAlignment="1">
      <alignment horizontal="centerContinuous"/>
    </xf>
    <xf numFmtId="0" fontId="8" fillId="20" borderId="20" xfId="0" applyFont="1" applyFill="1" applyBorder="1" applyAlignment="1">
      <alignment horizontal="centerContinuous"/>
    </xf>
    <xf numFmtId="0" fontId="2" fillId="20" borderId="20" xfId="0" applyFont="1" applyFill="1" applyBorder="1" applyAlignment="1">
      <alignment horizontal="centerContinuous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 shrinkToFit="1"/>
    </xf>
    <xf numFmtId="0" fontId="2" fillId="0" borderId="43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8" fillId="20" borderId="25" xfId="0" applyFont="1" applyFill="1" applyBorder="1" applyAlignment="1">
      <alignment/>
    </xf>
    <xf numFmtId="0" fontId="8" fillId="20" borderId="27" xfId="0" applyFont="1" applyFill="1" applyBorder="1" applyAlignment="1">
      <alignment/>
    </xf>
    <xf numFmtId="0" fontId="8" fillId="20" borderId="26" xfId="0" applyFont="1" applyFill="1" applyBorder="1" applyAlignment="1">
      <alignment/>
    </xf>
    <xf numFmtId="0" fontId="8" fillId="20" borderId="48" xfId="0" applyFont="1" applyFill="1" applyBorder="1" applyAlignment="1">
      <alignment/>
    </xf>
    <xf numFmtId="0" fontId="8" fillId="20" borderId="49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0" fontId="7" fillId="20" borderId="45" xfId="0" applyFont="1" applyFill="1" applyBorder="1" applyAlignment="1">
      <alignment/>
    </xf>
    <xf numFmtId="0" fontId="7" fillId="20" borderId="46" xfId="0" applyFont="1" applyFill="1" applyBorder="1" applyAlignment="1">
      <alignment/>
    </xf>
    <xf numFmtId="0" fontId="7" fillId="20" borderId="47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justify"/>
    </xf>
    <xf numFmtId="0" fontId="8" fillId="0" borderId="53" xfId="55" applyFont="1" applyBorder="1">
      <alignment/>
      <protection/>
    </xf>
    <xf numFmtId="0" fontId="2" fillId="0" borderId="53" xfId="55" applyFont="1" applyBorder="1">
      <alignment/>
      <protection/>
    </xf>
    <xf numFmtId="0" fontId="2" fillId="0" borderId="53" xfId="55" applyFont="1" applyBorder="1" applyAlignment="1">
      <alignment horizontal="right"/>
      <protection/>
    </xf>
    <xf numFmtId="0" fontId="2" fillId="0" borderId="54" xfId="55" applyFont="1" applyBorder="1">
      <alignment/>
      <protection/>
    </xf>
    <xf numFmtId="0" fontId="2" fillId="0" borderId="53" xfId="0" applyNumberFormat="1" applyFont="1" applyBorder="1" applyAlignment="1">
      <alignment horizontal="left"/>
    </xf>
    <xf numFmtId="0" fontId="2" fillId="0" borderId="55" xfId="0" applyNumberFormat="1" applyFont="1" applyBorder="1" applyAlignment="1">
      <alignment/>
    </xf>
    <xf numFmtId="0" fontId="8" fillId="0" borderId="56" xfId="55" applyFont="1" applyBorder="1">
      <alignment/>
      <protection/>
    </xf>
    <xf numFmtId="0" fontId="2" fillId="0" borderId="56" xfId="55" applyFont="1" applyBorder="1">
      <alignment/>
      <protection/>
    </xf>
    <xf numFmtId="0" fontId="2" fillId="0" borderId="56" xfId="55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20" borderId="19" xfId="0" applyNumberFormat="1" applyFont="1" applyFill="1" applyBorder="1" applyAlignment="1">
      <alignment horizontal="center"/>
    </xf>
    <xf numFmtId="0" fontId="8" fillId="20" borderId="20" xfId="0" applyFont="1" applyFill="1" applyBorder="1" applyAlignment="1">
      <alignment horizontal="center"/>
    </xf>
    <xf numFmtId="0" fontId="8" fillId="20" borderId="39" xfId="0" applyFont="1" applyFill="1" applyBorder="1" applyAlignment="1">
      <alignment horizontal="center"/>
    </xf>
    <xf numFmtId="0" fontId="8" fillId="20" borderId="57" xfId="0" applyFont="1" applyFill="1" applyBorder="1" applyAlignment="1">
      <alignment horizontal="center"/>
    </xf>
    <xf numFmtId="0" fontId="8" fillId="20" borderId="58" xfId="0" applyFont="1" applyFill="1" applyBorder="1" applyAlignment="1">
      <alignment horizontal="center"/>
    </xf>
    <xf numFmtId="0" fontId="8" fillId="20" borderId="59" xfId="0" applyFont="1" applyFill="1" applyBorder="1" applyAlignment="1">
      <alignment horizontal="center"/>
    </xf>
    <xf numFmtId="3" fontId="2" fillId="0" borderId="50" xfId="0" applyNumberFormat="1" applyFont="1" applyBorder="1" applyAlignment="1">
      <alignment/>
    </xf>
    <xf numFmtId="0" fontId="8" fillId="20" borderId="19" xfId="0" applyFont="1" applyFill="1" applyBorder="1" applyAlignment="1">
      <alignment/>
    </xf>
    <xf numFmtId="0" fontId="8" fillId="20" borderId="20" xfId="0" applyFont="1" applyFill="1" applyBorder="1" applyAlignment="1">
      <alignment/>
    </xf>
    <xf numFmtId="3" fontId="8" fillId="20" borderId="39" xfId="0" applyNumberFormat="1" applyFont="1" applyFill="1" applyBorder="1" applyAlignment="1">
      <alignment/>
    </xf>
    <xf numFmtId="3" fontId="8" fillId="20" borderId="57" xfId="0" applyNumberFormat="1" applyFont="1" applyFill="1" applyBorder="1" applyAlignment="1">
      <alignment/>
    </xf>
    <xf numFmtId="3" fontId="8" fillId="20" borderId="58" xfId="0" applyNumberFormat="1" applyFont="1" applyFill="1" applyBorder="1" applyAlignment="1">
      <alignment/>
    </xf>
    <xf numFmtId="3" fontId="8" fillId="20" borderId="59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Continuous"/>
    </xf>
    <xf numFmtId="0" fontId="2" fillId="20" borderId="49" xfId="0" applyFont="1" applyFill="1" applyBorder="1" applyAlignment="1">
      <alignment/>
    </xf>
    <xf numFmtId="0" fontId="8" fillId="20" borderId="60" xfId="0" applyFont="1" applyFill="1" applyBorder="1" applyAlignment="1">
      <alignment horizontal="right"/>
    </xf>
    <xf numFmtId="0" fontId="8" fillId="20" borderId="27" xfId="0" applyFont="1" applyFill="1" applyBorder="1" applyAlignment="1">
      <alignment horizontal="right"/>
    </xf>
    <xf numFmtId="0" fontId="8" fillId="20" borderId="26" xfId="0" applyFont="1" applyFill="1" applyBorder="1" applyAlignment="1">
      <alignment horizontal="center"/>
    </xf>
    <xf numFmtId="4" fontId="5" fillId="20" borderId="27" xfId="0" applyNumberFormat="1" applyFont="1" applyFill="1" applyBorder="1" applyAlignment="1">
      <alignment horizontal="right"/>
    </xf>
    <xf numFmtId="4" fontId="5" fillId="20" borderId="49" xfId="0" applyNumberFormat="1" applyFont="1" applyFill="1" applyBorder="1" applyAlignment="1">
      <alignment horizontal="right"/>
    </xf>
    <xf numFmtId="0" fontId="2" fillId="0" borderId="35" xfId="0" applyFont="1" applyBorder="1" applyAlignment="1">
      <alignment/>
    </xf>
    <xf numFmtId="3" fontId="2" fillId="0" borderId="42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0" fontId="2" fillId="20" borderId="45" xfId="0" applyFont="1" applyFill="1" applyBorder="1" applyAlignment="1">
      <alignment/>
    </xf>
    <xf numFmtId="0" fontId="8" fillId="20" borderId="46" xfId="0" applyFont="1" applyFill="1" applyBorder="1" applyAlignment="1">
      <alignment/>
    </xf>
    <xf numFmtId="0" fontId="2" fillId="20" borderId="46" xfId="0" applyFont="1" applyFill="1" applyBorder="1" applyAlignment="1">
      <alignment/>
    </xf>
    <xf numFmtId="4" fontId="2" fillId="20" borderId="61" xfId="0" applyNumberFormat="1" applyFont="1" applyFill="1" applyBorder="1" applyAlignment="1">
      <alignment/>
    </xf>
    <xf numFmtId="4" fontId="2" fillId="20" borderId="45" xfId="0" applyNumberFormat="1" applyFont="1" applyFill="1" applyBorder="1" applyAlignment="1">
      <alignment/>
    </xf>
    <xf numFmtId="4" fontId="2" fillId="20" borderId="46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55" applyFont="1">
      <alignment/>
      <protection/>
    </xf>
    <xf numFmtId="0" fontId="11" fillId="0" borderId="0" xfId="55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12" fillId="0" borderId="0" xfId="55" applyFont="1" applyAlignment="1">
      <alignment horizontal="right"/>
      <protection/>
    </xf>
    <xf numFmtId="0" fontId="4" fillId="0" borderId="54" xfId="55" applyFont="1" applyBorder="1" applyAlignment="1">
      <alignment horizontal="right"/>
      <protection/>
    </xf>
    <xf numFmtId="0" fontId="2" fillId="0" borderId="53" xfId="55" applyFont="1" applyBorder="1" applyAlignment="1">
      <alignment horizontal="left"/>
      <protection/>
    </xf>
    <xf numFmtId="0" fontId="2" fillId="0" borderId="55" xfId="55" applyFont="1" applyBorder="1">
      <alignment/>
      <protection/>
    </xf>
    <xf numFmtId="0" fontId="4" fillId="0" borderId="0" xfId="55" applyFont="1">
      <alignment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/>
      <protection/>
    </xf>
    <xf numFmtId="49" fontId="4" fillId="20" borderId="21" xfId="55" applyNumberFormat="1" applyFont="1" applyFill="1" applyBorder="1">
      <alignment/>
      <protection/>
    </xf>
    <xf numFmtId="0" fontId="4" fillId="20" borderId="12" xfId="55" applyFont="1" applyFill="1" applyBorder="1" applyAlignment="1">
      <alignment horizontal="center"/>
      <protection/>
    </xf>
    <xf numFmtId="0" fontId="4" fillId="20" borderId="12" xfId="55" applyNumberFormat="1" applyFont="1" applyFill="1" applyBorder="1" applyAlignment="1">
      <alignment horizontal="center"/>
      <protection/>
    </xf>
    <xf numFmtId="0" fontId="4" fillId="20" borderId="21" xfId="55" applyFont="1" applyFill="1" applyBorder="1" applyAlignment="1">
      <alignment horizontal="center"/>
      <protection/>
    </xf>
    <xf numFmtId="0" fontId="4" fillId="20" borderId="21" xfId="55" applyFont="1" applyFill="1" applyBorder="1" applyAlignment="1">
      <alignment horizontal="center" wrapText="1"/>
      <protection/>
    </xf>
    <xf numFmtId="0" fontId="8" fillId="0" borderId="24" xfId="55" applyFont="1" applyBorder="1" applyAlignment="1">
      <alignment horizontal="center"/>
      <protection/>
    </xf>
    <xf numFmtId="49" fontId="8" fillId="0" borderId="24" xfId="55" applyNumberFormat="1" applyFont="1" applyBorder="1" applyAlignment="1">
      <alignment horizontal="left"/>
      <protection/>
    </xf>
    <xf numFmtId="0" fontId="8" fillId="0" borderId="10" xfId="55" applyFont="1" applyBorder="1">
      <alignment/>
      <protection/>
    </xf>
    <xf numFmtId="0" fontId="2" fillId="0" borderId="11" xfId="55" applyFont="1" applyBorder="1" applyAlignment="1">
      <alignment horizontal="center"/>
      <protection/>
    </xf>
    <xf numFmtId="0" fontId="2" fillId="0" borderId="11" xfId="55" applyNumberFormat="1" applyFont="1" applyBorder="1" applyAlignment="1">
      <alignment horizontal="right"/>
      <protection/>
    </xf>
    <xf numFmtId="0" fontId="2" fillId="0" borderId="12" xfId="55" applyNumberFormat="1" applyFont="1" applyBorder="1">
      <alignment/>
      <protection/>
    </xf>
    <xf numFmtId="0" fontId="2" fillId="0" borderId="15" xfId="55" applyNumberFormat="1" applyFont="1" applyFill="1" applyBorder="1">
      <alignment/>
      <protection/>
    </xf>
    <xf numFmtId="0" fontId="2" fillId="0" borderId="22" xfId="55" applyNumberFormat="1" applyFont="1" applyFill="1" applyBorder="1">
      <alignment/>
      <protection/>
    </xf>
    <xf numFmtId="0" fontId="2" fillId="0" borderId="15" xfId="55" applyFont="1" applyFill="1" applyBorder="1">
      <alignment/>
      <protection/>
    </xf>
    <xf numFmtId="0" fontId="2" fillId="0" borderId="22" xfId="55" applyFont="1" applyFill="1" applyBorder="1">
      <alignment/>
      <protection/>
    </xf>
    <xf numFmtId="0" fontId="9" fillId="0" borderId="23" xfId="55" applyFont="1" applyBorder="1" applyAlignment="1">
      <alignment horizontal="center" vertical="top"/>
      <protection/>
    </xf>
    <xf numFmtId="49" fontId="9" fillId="0" borderId="23" xfId="55" applyNumberFormat="1" applyFont="1" applyBorder="1" applyAlignment="1">
      <alignment horizontal="left" vertical="top"/>
      <protection/>
    </xf>
    <xf numFmtId="0" fontId="9" fillId="0" borderId="23" xfId="55" applyFont="1" applyBorder="1" applyAlignment="1">
      <alignment vertical="top" wrapText="1"/>
      <protection/>
    </xf>
    <xf numFmtId="49" fontId="9" fillId="0" borderId="23" xfId="55" applyNumberFormat="1" applyFont="1" applyBorder="1" applyAlignment="1">
      <alignment horizontal="center" shrinkToFit="1"/>
      <protection/>
    </xf>
    <xf numFmtId="4" fontId="9" fillId="0" borderId="23" xfId="55" applyNumberFormat="1" applyFont="1" applyBorder="1" applyAlignment="1">
      <alignment horizontal="right"/>
      <protection/>
    </xf>
    <xf numFmtId="4" fontId="9" fillId="0" borderId="23" xfId="55" applyNumberFormat="1" applyFont="1" applyBorder="1">
      <alignment/>
      <protection/>
    </xf>
    <xf numFmtId="168" fontId="9" fillId="0" borderId="23" xfId="55" applyNumberFormat="1" applyFont="1" applyBorder="1">
      <alignment/>
      <protection/>
    </xf>
    <xf numFmtId="4" fontId="9" fillId="0" borderId="22" xfId="55" applyNumberFormat="1" applyFont="1" applyBorder="1">
      <alignment/>
      <protection/>
    </xf>
    <xf numFmtId="0" fontId="4" fillId="0" borderId="24" xfId="55" applyFont="1" applyBorder="1" applyAlignment="1">
      <alignment horizontal="center"/>
      <protection/>
    </xf>
    <xf numFmtId="4" fontId="2" fillId="0" borderId="14" xfId="55" applyNumberFormat="1" applyFont="1" applyBorder="1">
      <alignment/>
      <protection/>
    </xf>
    <xf numFmtId="49" fontId="4" fillId="0" borderId="24" xfId="55" applyNumberFormat="1" applyFont="1" applyBorder="1" applyAlignment="1">
      <alignment horizontal="right"/>
      <protection/>
    </xf>
    <xf numFmtId="4" fontId="13" fillId="25" borderId="62" xfId="55" applyNumberFormat="1" applyFont="1" applyFill="1" applyBorder="1" applyAlignment="1">
      <alignment horizontal="right" wrapText="1"/>
      <protection/>
    </xf>
    <xf numFmtId="0" fontId="2" fillId="0" borderId="13" xfId="55" applyFont="1" applyBorder="1">
      <alignment/>
      <protection/>
    </xf>
    <xf numFmtId="0" fontId="2" fillId="0" borderId="0" xfId="55" applyFont="1" applyBorder="1">
      <alignment/>
      <protection/>
    </xf>
    <xf numFmtId="0" fontId="2" fillId="20" borderId="21" xfId="55" applyFont="1" applyFill="1" applyBorder="1" applyAlignment="1">
      <alignment horizontal="center"/>
      <protection/>
    </xf>
    <xf numFmtId="49" fontId="15" fillId="20" borderId="21" xfId="55" applyNumberFormat="1" applyFont="1" applyFill="1" applyBorder="1" applyAlignment="1">
      <alignment horizontal="left"/>
      <protection/>
    </xf>
    <xf numFmtId="0" fontId="15" fillId="20" borderId="10" xfId="55" applyFont="1" applyFill="1" applyBorder="1">
      <alignment/>
      <protection/>
    </xf>
    <xf numFmtId="0" fontId="2" fillId="20" borderId="11" xfId="55" applyFont="1" applyFill="1" applyBorder="1" applyAlignment="1">
      <alignment horizontal="center"/>
      <protection/>
    </xf>
    <xf numFmtId="4" fontId="2" fillId="20" borderId="11" xfId="55" applyNumberFormat="1" applyFont="1" applyFill="1" applyBorder="1" applyAlignment="1">
      <alignment horizontal="right"/>
      <protection/>
    </xf>
    <xf numFmtId="4" fontId="2" fillId="20" borderId="12" xfId="55" applyNumberFormat="1" applyFont="1" applyFill="1" applyBorder="1" applyAlignment="1">
      <alignment horizontal="right"/>
      <protection/>
    </xf>
    <xf numFmtId="4" fontId="8" fillId="20" borderId="21" xfId="55" applyNumberFormat="1" applyFont="1" applyFill="1" applyBorder="1">
      <alignment/>
      <protection/>
    </xf>
    <xf numFmtId="0" fontId="2" fillId="20" borderId="11" xfId="55" applyFont="1" applyFill="1" applyBorder="1">
      <alignment/>
      <protection/>
    </xf>
    <xf numFmtId="4" fontId="8" fillId="20" borderId="12" xfId="55" applyNumberFormat="1" applyFont="1" applyFill="1" applyBorder="1">
      <alignment/>
      <protection/>
    </xf>
    <xf numFmtId="0" fontId="16" fillId="0" borderId="0" xfId="55" applyFont="1" applyAlignment="1">
      <alignment/>
      <protection/>
    </xf>
    <xf numFmtId="0" fontId="17" fillId="0" borderId="0" xfId="55" applyFont="1" applyBorder="1">
      <alignment/>
      <protection/>
    </xf>
    <xf numFmtId="3" fontId="17" fillId="0" borderId="0" xfId="55" applyNumberFormat="1" applyFont="1" applyBorder="1" applyAlignment="1">
      <alignment horizontal="right"/>
      <protection/>
    </xf>
    <xf numFmtId="4" fontId="17" fillId="0" borderId="0" xfId="55" applyNumberFormat="1" applyFont="1" applyBorder="1">
      <alignment/>
      <protection/>
    </xf>
    <xf numFmtId="0" fontId="16" fillId="0" borderId="0" xfId="55" applyFont="1" applyBorder="1" applyAlignment="1">
      <alignment/>
      <protection/>
    </xf>
    <xf numFmtId="0" fontId="2" fillId="0" borderId="0" xfId="55" applyFont="1" applyBorder="1" applyAlignment="1">
      <alignment horizontal="right"/>
      <protection/>
    </xf>
    <xf numFmtId="49" fontId="4" fillId="0" borderId="3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5" fillId="23" borderId="21" xfId="0" applyNumberFormat="1" applyFont="1" applyFill="1" applyBorder="1" applyAlignment="1">
      <alignment horizontal="right" vertical="center"/>
    </xf>
    <xf numFmtId="4" fontId="5" fillId="0" borderId="23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5" fillId="23" borderId="12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/>
    </xf>
    <xf numFmtId="0" fontId="2" fillId="0" borderId="64" xfId="55" applyFont="1" applyBorder="1" applyAlignment="1">
      <alignment horizontal="center"/>
      <protection/>
    </xf>
    <xf numFmtId="0" fontId="2" fillId="0" borderId="65" xfId="55" applyFont="1" applyBorder="1" applyAlignment="1">
      <alignment horizontal="center"/>
      <protection/>
    </xf>
    <xf numFmtId="49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2" fillId="26" borderId="0" xfId="0" applyFont="1" applyFill="1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 horizontal="left"/>
      <protection/>
    </xf>
    <xf numFmtId="0" fontId="0" fillId="0" borderId="0" xfId="0" applyAlignment="1">
      <alignment/>
    </xf>
    <xf numFmtId="0" fontId="2" fillId="26" borderId="0" xfId="0" applyFont="1" applyFill="1" applyAlignment="1">
      <alignment horizontal="right"/>
    </xf>
    <xf numFmtId="0" fontId="2" fillId="0" borderId="0" xfId="0" applyFont="1" applyAlignment="1">
      <alignment horizontal="right" vertical="center"/>
    </xf>
    <xf numFmtId="49" fontId="4" fillId="0" borderId="66" xfId="0" applyNumberFormat="1" applyFont="1" applyBorder="1" applyAlignment="1">
      <alignment horizontal="left"/>
    </xf>
    <xf numFmtId="3" fontId="4" fillId="0" borderId="67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64" fontId="4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68" xfId="0" applyFont="1" applyBorder="1" applyAlignment="1">
      <alignment horizontal="left"/>
    </xf>
    <xf numFmtId="0" fontId="4" fillId="0" borderId="68" xfId="0" applyFont="1" applyBorder="1" applyAlignment="1">
      <alignment/>
    </xf>
    <xf numFmtId="164" fontId="4" fillId="0" borderId="68" xfId="0" applyNumberFormat="1" applyFont="1" applyBorder="1" applyAlignment="1">
      <alignment/>
    </xf>
    <xf numFmtId="3" fontId="5" fillId="0" borderId="68" xfId="0" applyNumberFormat="1" applyFont="1" applyBorder="1" applyAlignment="1">
      <alignment horizontal="right"/>
    </xf>
    <xf numFmtId="0" fontId="0" fillId="0" borderId="0" xfId="0" applyFont="1" applyAlignment="1">
      <alignment horizontal="right" vertical="center" wrapText="1"/>
    </xf>
    <xf numFmtId="0" fontId="0" fillId="0" borderId="69" xfId="0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2" fillId="0" borderId="70" xfId="55" applyFont="1" applyBorder="1" applyAlignment="1">
      <alignment horizontal="center"/>
      <protection/>
    </xf>
    <xf numFmtId="0" fontId="0" fillId="0" borderId="69" xfId="0" applyBorder="1" applyAlignment="1">
      <alignment/>
    </xf>
    <xf numFmtId="0" fontId="0" fillId="0" borderId="69" xfId="0" applyFill="1" applyBorder="1" applyAlignment="1">
      <alignment/>
    </xf>
    <xf numFmtId="0" fontId="0" fillId="0" borderId="71" xfId="0" applyBorder="1" applyAlignment="1">
      <alignment wrapText="1"/>
    </xf>
    <xf numFmtId="0" fontId="0" fillId="0" borderId="32" xfId="0" applyBorder="1" applyAlignment="1">
      <alignment vertical="center" wrapText="1"/>
    </xf>
    <xf numFmtId="0" fontId="2" fillId="26" borderId="51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72" xfId="0" applyFont="1" applyBorder="1" applyAlignment="1">
      <alignment horizontal="left"/>
    </xf>
    <xf numFmtId="14" fontId="2" fillId="26" borderId="0" xfId="0" applyNumberFormat="1" applyFont="1" applyFill="1" applyAlignment="1">
      <alignment horizontal="left"/>
    </xf>
    <xf numFmtId="2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4" fillId="0" borderId="2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3" fontId="2" fillId="26" borderId="42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3" fontId="2" fillId="0" borderId="51" xfId="0" applyNumberFormat="1" applyFont="1" applyFill="1" applyBorder="1" applyAlignment="1">
      <alignment horizontal="right"/>
    </xf>
    <xf numFmtId="4" fontId="2" fillId="0" borderId="41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0" fontId="13" fillId="0" borderId="73" xfId="0" applyFont="1" applyBorder="1" applyAlignment="1">
      <alignment horizontal="right"/>
    </xf>
    <xf numFmtId="4" fontId="9" fillId="0" borderId="74" xfId="55" applyNumberFormat="1" applyFont="1" applyBorder="1">
      <alignment/>
      <protection/>
    </xf>
    <xf numFmtId="0" fontId="13" fillId="25" borderId="24" xfId="55" applyFont="1" applyFill="1" applyBorder="1" applyAlignment="1">
      <alignment horizontal="left" wrapText="1"/>
      <protection/>
    </xf>
    <xf numFmtId="0" fontId="13" fillId="25" borderId="28" xfId="55" applyFont="1" applyFill="1" applyBorder="1" applyAlignment="1">
      <alignment horizontal="left" wrapText="1"/>
      <protection/>
    </xf>
    <xf numFmtId="4" fontId="9" fillId="26" borderId="23" xfId="55" applyNumberFormat="1" applyFont="1" applyFill="1" applyBorder="1" applyAlignment="1">
      <alignment horizontal="right"/>
      <protection/>
    </xf>
    <xf numFmtId="4" fontId="9" fillId="0" borderId="23" xfId="55" applyNumberFormat="1" applyFont="1" applyFill="1" applyBorder="1" applyAlignment="1">
      <alignment horizontal="right"/>
      <protection/>
    </xf>
    <xf numFmtId="0" fontId="2" fillId="0" borderId="0" xfId="55" applyFont="1" applyFill="1" applyBorder="1">
      <alignment/>
      <protection/>
    </xf>
    <xf numFmtId="4" fontId="9" fillId="0" borderId="0" xfId="55" applyNumberFormat="1" applyFont="1" applyFill="1" applyBorder="1" applyAlignment="1">
      <alignment horizontal="right"/>
      <protection/>
    </xf>
    <xf numFmtId="4" fontId="13" fillId="0" borderId="0" xfId="55" applyNumberFormat="1" applyFont="1" applyFill="1" applyBorder="1" applyAlignment="1">
      <alignment horizontal="right" wrapText="1"/>
      <protection/>
    </xf>
    <xf numFmtId="4" fontId="9" fillId="26" borderId="21" xfId="55" applyNumberFormat="1" applyFont="1" applyFill="1" applyBorder="1" applyAlignment="1">
      <alignment horizontal="right"/>
      <protection/>
    </xf>
    <xf numFmtId="4" fontId="13" fillId="0" borderId="62" xfId="55" applyNumberFormat="1" applyFont="1" applyFill="1" applyBorder="1" applyAlignment="1">
      <alignment horizontal="right" wrapText="1"/>
      <protection/>
    </xf>
    <xf numFmtId="0" fontId="9" fillId="0" borderId="23" xfId="55" applyFont="1" applyFill="1" applyBorder="1" applyAlignment="1">
      <alignment vertical="top" wrapText="1"/>
      <protection/>
    </xf>
    <xf numFmtId="0" fontId="2" fillId="26" borderId="0" xfId="0" applyFont="1" applyFill="1" applyAlignment="1">
      <alignment/>
    </xf>
    <xf numFmtId="0" fontId="0" fillId="0" borderId="0" xfId="0" applyAlignment="1">
      <alignment/>
    </xf>
    <xf numFmtId="0" fontId="8" fillId="26" borderId="0" xfId="0" applyFont="1" applyFill="1" applyAlignment="1">
      <alignment horizontal="left"/>
    </xf>
    <xf numFmtId="0" fontId="2" fillId="26" borderId="0" xfId="0" applyFont="1" applyFill="1" applyAlignment="1">
      <alignment horizontal="left"/>
    </xf>
    <xf numFmtId="0" fontId="34" fillId="26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4" fontId="7" fillId="22" borderId="20" xfId="0" applyNumberFormat="1" applyFont="1" applyFill="1" applyBorder="1" applyAlignment="1">
      <alignment horizontal="right" vertical="center"/>
    </xf>
    <xf numFmtId="4" fontId="7" fillId="22" borderId="57" xfId="0" applyNumberFormat="1" applyFont="1" applyFill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7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172" fontId="2" fillId="0" borderId="10" xfId="0" applyNumberFormat="1" applyFont="1" applyBorder="1" applyAlignment="1">
      <alignment horizontal="right" indent="2"/>
    </xf>
    <xf numFmtId="172" fontId="2" fillId="0" borderId="34" xfId="0" applyNumberFormat="1" applyFont="1" applyBorder="1" applyAlignment="1">
      <alignment horizontal="right" indent="2"/>
    </xf>
    <xf numFmtId="167" fontId="2" fillId="0" borderId="10" xfId="0" applyNumberFormat="1" applyFont="1" applyBorder="1" applyAlignment="1">
      <alignment horizontal="right" indent="2"/>
    </xf>
    <xf numFmtId="167" fontId="2" fillId="0" borderId="34" xfId="0" applyNumberFormat="1" applyFont="1" applyBorder="1" applyAlignment="1">
      <alignment horizontal="right" indent="2"/>
    </xf>
    <xf numFmtId="172" fontId="7" fillId="20" borderId="76" xfId="0" applyNumberFormat="1" applyFont="1" applyFill="1" applyBorder="1" applyAlignment="1">
      <alignment horizontal="right" indent="2"/>
    </xf>
    <xf numFmtId="172" fontId="7" fillId="20" borderId="61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2" fillId="0" borderId="45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4" fillId="0" borderId="21" xfId="0" applyFont="1" applyBorder="1" applyAlignment="1">
      <alignment horizontal="left"/>
    </xf>
    <xf numFmtId="0" fontId="2" fillId="0" borderId="77" xfId="55" applyFont="1" applyBorder="1" applyAlignment="1">
      <alignment horizontal="center"/>
      <protection/>
    </xf>
    <xf numFmtId="0" fontId="2" fillId="0" borderId="78" xfId="55" applyFont="1" applyBorder="1" applyAlignment="1">
      <alignment horizontal="left"/>
      <protection/>
    </xf>
    <xf numFmtId="0" fontId="2" fillId="0" borderId="56" xfId="55" applyFont="1" applyBorder="1" applyAlignment="1">
      <alignment horizontal="left"/>
      <protection/>
    </xf>
    <xf numFmtId="0" fontId="2" fillId="0" borderId="79" xfId="55" applyFont="1" applyBorder="1" applyAlignment="1">
      <alignment horizontal="left"/>
      <protection/>
    </xf>
    <xf numFmtId="3" fontId="8" fillId="20" borderId="46" xfId="0" applyNumberFormat="1" applyFont="1" applyFill="1" applyBorder="1" applyAlignment="1">
      <alignment horizontal="right"/>
    </xf>
    <xf numFmtId="3" fontId="8" fillId="20" borderId="61" xfId="0" applyNumberFormat="1" applyFont="1" applyFill="1" applyBorder="1" applyAlignment="1">
      <alignment horizontal="right"/>
    </xf>
    <xf numFmtId="49" fontId="13" fillId="25" borderId="80" xfId="55" applyNumberFormat="1" applyFont="1" applyFill="1" applyBorder="1" applyAlignment="1">
      <alignment horizontal="left" wrapText="1"/>
      <protection/>
    </xf>
    <xf numFmtId="49" fontId="14" fillId="0" borderId="81" xfId="0" applyNumberFormat="1" applyFont="1" applyBorder="1" applyAlignment="1">
      <alignment horizontal="left" wrapText="1"/>
    </xf>
    <xf numFmtId="49" fontId="13" fillId="0" borderId="80" xfId="55" applyNumberFormat="1" applyFont="1" applyFill="1" applyBorder="1" applyAlignment="1">
      <alignment horizontal="left" wrapText="1"/>
      <protection/>
    </xf>
    <xf numFmtId="49" fontId="14" fillId="0" borderId="81" xfId="0" applyNumberFormat="1" applyFont="1" applyFill="1" applyBorder="1" applyAlignment="1">
      <alignment horizontal="left" wrapText="1"/>
    </xf>
    <xf numFmtId="49" fontId="13" fillId="0" borderId="0" xfId="55" applyNumberFormat="1" applyFont="1" applyFill="1" applyBorder="1" applyAlignment="1">
      <alignment horizontal="left" wrapText="1"/>
      <protection/>
    </xf>
    <xf numFmtId="49" fontId="14" fillId="0" borderId="0" xfId="0" applyNumberFormat="1" applyFont="1" applyFill="1" applyBorder="1" applyAlignment="1">
      <alignment horizontal="left" wrapText="1"/>
    </xf>
    <xf numFmtId="0" fontId="10" fillId="0" borderId="0" xfId="55" applyFont="1" applyAlignment="1">
      <alignment horizontal="center"/>
      <protection/>
    </xf>
    <xf numFmtId="49" fontId="2" fillId="0" borderId="65" xfId="55" applyNumberFormat="1" applyFont="1" applyBorder="1" applyAlignment="1">
      <alignment horizontal="center"/>
      <protection/>
    </xf>
    <xf numFmtId="0" fontId="2" fillId="0" borderId="78" xfId="55" applyFont="1" applyBorder="1" applyAlignment="1">
      <alignment horizontal="center" shrinkToFit="1"/>
      <protection/>
    </xf>
    <xf numFmtId="0" fontId="2" fillId="0" borderId="56" xfId="55" applyFont="1" applyBorder="1" applyAlignment="1">
      <alignment horizontal="center" shrinkToFit="1"/>
      <protection/>
    </xf>
    <xf numFmtId="0" fontId="2" fillId="0" borderId="79" xfId="55" applyFont="1" applyBorder="1" applyAlignment="1">
      <alignment horizontal="center" shrinkToFit="1"/>
      <protection/>
    </xf>
  </cellXfs>
  <cellStyles count="48">
    <cellStyle name="Normal" xfId="0"/>
    <cellStyle name="Currency [0]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Check Cell" xfId="50"/>
    <cellStyle name="Input" xfId="51"/>
    <cellStyle name="Linked Cell" xfId="52"/>
    <cellStyle name="Currency" xfId="53"/>
    <cellStyle name="Neutral" xfId="54"/>
    <cellStyle name="normální_POL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85"/>
  <sheetViews>
    <sheetView showGridLines="0" tabSelected="1" zoomScaleSheetLayoutView="75" zoomScalePageLayoutView="0" workbookViewId="0" topLeftCell="B1">
      <selection activeCell="D11" sqref="D11:E11"/>
    </sheetView>
  </sheetViews>
  <sheetFormatPr defaultColWidth="9.00390625" defaultRowHeight="12.75"/>
  <cols>
    <col min="1" max="1" width="0.6171875" style="1" hidden="1" customWidth="1"/>
    <col min="2" max="2" width="8.125" style="1" customWidth="1"/>
    <col min="3" max="3" width="9.125" style="1" customWidth="1"/>
    <col min="4" max="4" width="21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/>
      <c r="K2" s="3"/>
    </row>
    <row r="3" spans="3:4" ht="6" customHeight="1">
      <c r="C3" s="9"/>
      <c r="D3" s="10" t="s">
        <v>2</v>
      </c>
    </row>
    <row r="4" ht="4.5" customHeight="1"/>
    <row r="5" spans="3:15" ht="13.5" customHeight="1">
      <c r="C5" s="11" t="s">
        <v>3</v>
      </c>
      <c r="D5" s="12" t="s">
        <v>372</v>
      </c>
      <c r="F5" s="13"/>
      <c r="G5" s="14"/>
      <c r="H5" s="13"/>
      <c r="I5" s="14"/>
      <c r="O5" s="8"/>
    </row>
    <row r="7" spans="3:11" ht="12.75">
      <c r="C7" s="15" t="s">
        <v>4</v>
      </c>
      <c r="D7" s="16" t="s">
        <v>350</v>
      </c>
      <c r="H7" s="17" t="s">
        <v>5</v>
      </c>
      <c r="I7" s="293" t="s">
        <v>352</v>
      </c>
      <c r="J7" s="16"/>
      <c r="K7" s="16"/>
    </row>
    <row r="8" spans="4:11" ht="12.75">
      <c r="D8" s="16" t="s">
        <v>351</v>
      </c>
      <c r="H8" s="17" t="s">
        <v>6</v>
      </c>
      <c r="I8" s="294" t="s">
        <v>353</v>
      </c>
      <c r="J8" s="16"/>
      <c r="K8" s="16"/>
    </row>
    <row r="9" spans="3:10" ht="12.75">
      <c r="C9" s="17"/>
      <c r="D9" s="16"/>
      <c r="H9" s="17"/>
      <c r="J9" s="16"/>
    </row>
    <row r="10" spans="8:10" ht="26.25" customHeight="1">
      <c r="H10" s="17"/>
      <c r="J10" s="16"/>
    </row>
    <row r="11" spans="3:11" ht="12.75">
      <c r="C11" s="15" t="s">
        <v>7</v>
      </c>
      <c r="D11" s="353"/>
      <c r="E11" s="352"/>
      <c r="H11" s="17" t="s">
        <v>5</v>
      </c>
      <c r="I11" s="302"/>
      <c r="J11" s="16"/>
      <c r="K11" s="16"/>
    </row>
    <row r="12" spans="3:18" ht="12.75">
      <c r="C12" s="1" t="s">
        <v>357</v>
      </c>
      <c r="D12" s="354"/>
      <c r="E12" s="352"/>
      <c r="F12" s="301"/>
      <c r="H12" s="17" t="s">
        <v>6</v>
      </c>
      <c r="I12" s="302"/>
      <c r="J12" s="16"/>
      <c r="K12" s="16"/>
      <c r="L12" s="297"/>
      <c r="M12" s="298"/>
      <c r="N12" s="299"/>
      <c r="O12" s="299"/>
      <c r="P12" s="299"/>
      <c r="Q12" s="296"/>
      <c r="R12" s="296"/>
    </row>
    <row r="13" spans="3:18" ht="12" customHeight="1">
      <c r="C13" s="17"/>
      <c r="D13" s="16"/>
      <c r="E13" s="301"/>
      <c r="F13" s="301"/>
      <c r="J13" s="17"/>
      <c r="L13" s="299"/>
      <c r="M13" s="298"/>
      <c r="N13" s="299"/>
      <c r="O13" s="299"/>
      <c r="P13" s="299"/>
      <c r="Q13" s="296"/>
      <c r="R13" s="296"/>
    </row>
    <row r="14" spans="3:18" ht="15" customHeight="1">
      <c r="C14" s="18" t="s">
        <v>8</v>
      </c>
      <c r="H14" s="18" t="s">
        <v>9</v>
      </c>
      <c r="J14" s="17"/>
      <c r="L14" s="299"/>
      <c r="M14" s="298"/>
      <c r="N14" s="299"/>
      <c r="O14" s="299"/>
      <c r="P14" s="299"/>
      <c r="Q14" s="296"/>
      <c r="R14" s="296"/>
    </row>
    <row r="15" spans="3:18" ht="12.75" customHeight="1">
      <c r="C15" s="18" t="s">
        <v>358</v>
      </c>
      <c r="D15" s="327"/>
      <c r="E15" s="301"/>
      <c r="J15" s="17"/>
      <c r="L15" s="297"/>
      <c r="M15" s="299"/>
      <c r="N15" s="299"/>
      <c r="O15" s="299"/>
      <c r="P15" s="299"/>
      <c r="Q15" s="296"/>
      <c r="R15" s="296"/>
    </row>
    <row r="16" spans="3:18" ht="16.5" customHeight="1">
      <c r="C16" s="1" t="s">
        <v>359</v>
      </c>
      <c r="D16" s="295"/>
      <c r="E16" s="301"/>
      <c r="H16" s="18"/>
      <c r="L16" s="297"/>
      <c r="M16" s="300"/>
      <c r="N16" s="299"/>
      <c r="O16" s="299"/>
      <c r="P16" s="299"/>
      <c r="Q16" s="296"/>
      <c r="R16" s="296"/>
    </row>
    <row r="17" spans="3:18" ht="48.75" customHeight="1">
      <c r="C17" s="303" t="s">
        <v>356</v>
      </c>
      <c r="D17" s="351"/>
      <c r="E17" s="352"/>
      <c r="L17" s="297"/>
      <c r="M17" s="299"/>
      <c r="N17" s="299"/>
      <c r="O17" s="299"/>
      <c r="P17" s="299"/>
      <c r="Q17" s="299"/>
      <c r="R17" s="299"/>
    </row>
    <row r="18" spans="3:18" ht="25.5" customHeight="1">
      <c r="C18" s="303"/>
      <c r="D18" s="109"/>
      <c r="L18" s="297"/>
      <c r="M18" s="299"/>
      <c r="N18" s="299"/>
      <c r="O18" s="299"/>
      <c r="P18" s="299"/>
      <c r="Q18" s="299"/>
      <c r="R18" s="299"/>
    </row>
    <row r="19" spans="2:18" ht="13.5" customHeight="1">
      <c r="B19" s="19"/>
      <c r="C19" s="20"/>
      <c r="D19" s="20"/>
      <c r="E19" s="21"/>
      <c r="F19" s="22"/>
      <c r="G19" s="23"/>
      <c r="H19" s="24"/>
      <c r="I19" s="23"/>
      <c r="J19" s="25" t="s">
        <v>10</v>
      </c>
      <c r="K19" s="26"/>
      <c r="L19" s="299"/>
      <c r="M19" s="299"/>
      <c r="N19" s="299"/>
      <c r="O19" s="299"/>
      <c r="P19" s="299"/>
      <c r="Q19" s="299"/>
      <c r="R19" s="299"/>
    </row>
    <row r="20" spans="2:18" ht="15" customHeight="1">
      <c r="B20" s="27" t="s">
        <v>11</v>
      </c>
      <c r="C20" s="28"/>
      <c r="D20" s="29">
        <v>15</v>
      </c>
      <c r="E20" s="30" t="s">
        <v>12</v>
      </c>
      <c r="F20" s="31"/>
      <c r="G20" s="32"/>
      <c r="H20" s="32"/>
      <c r="I20" s="359">
        <f>ROUND(G33,0)</f>
        <v>0</v>
      </c>
      <c r="J20" s="360"/>
      <c r="K20" s="33"/>
      <c r="L20" s="299"/>
      <c r="M20" s="299"/>
      <c r="N20" s="299"/>
      <c r="O20" s="299"/>
      <c r="P20" s="299"/>
      <c r="Q20" s="299"/>
      <c r="R20" s="299"/>
    </row>
    <row r="21" spans="2:18" ht="12.75">
      <c r="B21" s="27" t="s">
        <v>13</v>
      </c>
      <c r="C21" s="28"/>
      <c r="D21" s="29">
        <f>SazbaDPH1</f>
        <v>15</v>
      </c>
      <c r="E21" s="30" t="s">
        <v>12</v>
      </c>
      <c r="F21" s="34"/>
      <c r="G21" s="35"/>
      <c r="H21" s="35"/>
      <c r="I21" s="361">
        <f>ROUND(I20*D21/100,0)</f>
        <v>0</v>
      </c>
      <c r="J21" s="362"/>
      <c r="K21" s="33"/>
      <c r="L21" s="299"/>
      <c r="M21" s="299"/>
      <c r="N21" s="299"/>
      <c r="O21" s="299"/>
      <c r="P21" s="299"/>
      <c r="Q21" s="299"/>
      <c r="R21" s="299"/>
    </row>
    <row r="22" spans="2:18" ht="12.75">
      <c r="B22" s="27" t="s">
        <v>11</v>
      </c>
      <c r="C22" s="28"/>
      <c r="D22" s="29">
        <v>21</v>
      </c>
      <c r="E22" s="30" t="s">
        <v>12</v>
      </c>
      <c r="F22" s="34"/>
      <c r="G22" s="35"/>
      <c r="H22" s="35"/>
      <c r="I22" s="361">
        <f>H33</f>
        <v>0</v>
      </c>
      <c r="J22" s="362"/>
      <c r="K22" s="33"/>
      <c r="L22" s="328"/>
      <c r="M22" s="121"/>
      <c r="N22" s="121"/>
      <c r="O22" s="121"/>
      <c r="Q22" s="109"/>
      <c r="R22" s="109"/>
    </row>
    <row r="23" spans="2:15" ht="13.5" thickBot="1">
      <c r="B23" s="27" t="s">
        <v>13</v>
      </c>
      <c r="C23" s="28"/>
      <c r="D23" s="29">
        <f>SazbaDPH2</f>
        <v>21</v>
      </c>
      <c r="E23" s="30" t="s">
        <v>12</v>
      </c>
      <c r="F23" s="36"/>
      <c r="G23" s="37"/>
      <c r="H23" s="37"/>
      <c r="I23" s="363">
        <f>(I22*D22)/100</f>
        <v>0</v>
      </c>
      <c r="J23" s="364"/>
      <c r="K23" s="33"/>
      <c r="L23" s="328"/>
      <c r="M23" s="121"/>
      <c r="N23" s="121"/>
      <c r="O23" s="121"/>
    </row>
    <row r="24" spans="2:15" ht="16.5" thickBot="1">
      <c r="B24" s="38" t="s">
        <v>14</v>
      </c>
      <c r="C24" s="39"/>
      <c r="D24" s="39"/>
      <c r="E24" s="40"/>
      <c r="F24" s="41"/>
      <c r="G24" s="42"/>
      <c r="H24" s="42"/>
      <c r="I24" s="357">
        <f>SUM(I20:I23)</f>
        <v>0</v>
      </c>
      <c r="J24" s="358"/>
      <c r="K24" s="43"/>
      <c r="L24" s="328"/>
      <c r="M24" s="121"/>
      <c r="N24" s="121"/>
      <c r="O24" s="121"/>
    </row>
    <row r="25" spans="12:15" ht="12.75">
      <c r="L25" s="121"/>
      <c r="M25" s="121"/>
      <c r="N25" s="121"/>
      <c r="O25" s="121"/>
    </row>
    <row r="26" spans="12:15" ht="12.75">
      <c r="L26" s="121"/>
      <c r="M26" s="121"/>
      <c r="N26" s="121"/>
      <c r="O26" s="121"/>
    </row>
    <row r="27" spans="12:15" ht="1.5" customHeight="1">
      <c r="L27" s="121"/>
      <c r="M27" s="121"/>
      <c r="N27" s="121"/>
      <c r="O27" s="121"/>
    </row>
    <row r="28" spans="2:15" ht="15.75" customHeight="1">
      <c r="B28" s="12" t="s">
        <v>15</v>
      </c>
      <c r="C28" s="44"/>
      <c r="D28" s="44"/>
      <c r="E28" s="44"/>
      <c r="F28" s="44"/>
      <c r="G28" s="44"/>
      <c r="H28" s="44"/>
      <c r="I28" s="44"/>
      <c r="J28" s="44"/>
      <c r="K28" s="44"/>
      <c r="L28" s="329"/>
      <c r="M28" s="121"/>
      <c r="N28" s="121"/>
      <c r="O28" s="121"/>
    </row>
    <row r="29" spans="12:15" ht="5.25" customHeight="1">
      <c r="L29" s="329"/>
      <c r="M29" s="121"/>
      <c r="N29" s="121"/>
      <c r="O29" s="121"/>
    </row>
    <row r="30" spans="2:15" ht="24" customHeight="1">
      <c r="B30" s="46" t="s">
        <v>16</v>
      </c>
      <c r="C30" s="47"/>
      <c r="D30" s="47"/>
      <c r="E30" s="48"/>
      <c r="F30" s="49" t="s">
        <v>17</v>
      </c>
      <c r="G30" s="50" t="str">
        <f>CONCATENATE("Základ DPH ",SazbaDPH1," %")</f>
        <v>Základ DPH 15 %</v>
      </c>
      <c r="H30" s="49" t="str">
        <f>CONCATENATE("Základ DPH ",SazbaDPH2," %")</f>
        <v>Základ DPH 21 %</v>
      </c>
      <c r="I30" s="49" t="s">
        <v>18</v>
      </c>
      <c r="J30" s="49" t="s">
        <v>12</v>
      </c>
      <c r="L30" s="121"/>
      <c r="M30" s="121"/>
      <c r="N30" s="330"/>
      <c r="O30" s="121"/>
    </row>
    <row r="31" spans="2:15" ht="12.75">
      <c r="B31" s="51" t="s">
        <v>104</v>
      </c>
      <c r="C31" s="52" t="s">
        <v>102</v>
      </c>
      <c r="D31" s="53"/>
      <c r="E31" s="54"/>
      <c r="F31" s="286">
        <f>G31+H31+I31</f>
        <v>0</v>
      </c>
      <c r="G31" s="55">
        <v>0</v>
      </c>
      <c r="H31" s="283">
        <f>H40</f>
        <v>0</v>
      </c>
      <c r="I31" s="283">
        <f>(G31*SazbaDPH1)/100+(H31*SazbaDPH2)/100</f>
        <v>0</v>
      </c>
      <c r="J31" s="57">
        <f>IF(CelkemObjekty=0,"",F31/CelkemObjekty*100)</f>
      </c>
      <c r="L31" s="121"/>
      <c r="M31" s="121"/>
      <c r="N31" s="328"/>
      <c r="O31" s="328"/>
    </row>
    <row r="32" spans="2:15" ht="12.75">
      <c r="B32" s="58" t="s">
        <v>292</v>
      </c>
      <c r="C32" s="59" t="s">
        <v>293</v>
      </c>
      <c r="D32" s="60"/>
      <c r="E32" s="61"/>
      <c r="F32" s="287">
        <f>G32+H32+I32</f>
        <v>0</v>
      </c>
      <c r="G32" s="62">
        <v>0</v>
      </c>
      <c r="H32" s="284">
        <f>H41</f>
        <v>0</v>
      </c>
      <c r="I32" s="284">
        <f>(G32*SazbaDPH1)/100+(H32*SazbaDPH2)/100</f>
        <v>0</v>
      </c>
      <c r="J32" s="57">
        <f>IF(CelkemObjekty=0,"",F32/CelkemObjekty*100)</f>
      </c>
      <c r="L32" s="121"/>
      <c r="M32" s="121"/>
      <c r="N32" s="328"/>
      <c r="O32" s="328"/>
    </row>
    <row r="33" spans="2:15" ht="17.25" customHeight="1">
      <c r="B33" s="64" t="s">
        <v>19</v>
      </c>
      <c r="C33" s="65"/>
      <c r="D33" s="66"/>
      <c r="E33" s="67"/>
      <c r="F33" s="285">
        <f>SUM(F31:F32)</f>
        <v>0</v>
      </c>
      <c r="G33" s="68">
        <f>SUM(G31:G32)</f>
        <v>0</v>
      </c>
      <c r="H33" s="285">
        <f>SUM(H31:H32)</f>
        <v>0</v>
      </c>
      <c r="I33" s="285">
        <f>SUM(I31:I32)</f>
        <v>0</v>
      </c>
      <c r="J33" s="69">
        <f>IF(CelkemObjekty=0,"",F33/CelkemObjekty*100)</f>
      </c>
      <c r="L33" s="121"/>
      <c r="M33" s="121"/>
      <c r="N33" s="328"/>
      <c r="O33" s="328"/>
    </row>
    <row r="34" spans="2:11" ht="12.75"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35" spans="2:11" ht="9.75" customHeight="1"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2:11" ht="7.5" customHeight="1"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spans="2:11" ht="18">
      <c r="B37" s="12" t="s">
        <v>20</v>
      </c>
      <c r="C37" s="44"/>
      <c r="D37" s="44"/>
      <c r="E37" s="44"/>
      <c r="F37" s="44"/>
      <c r="G37" s="44"/>
      <c r="H37" s="44"/>
      <c r="I37" s="44"/>
      <c r="J37" s="44"/>
      <c r="K37" s="70"/>
    </row>
    <row r="38" ht="12.75">
      <c r="K38" s="70"/>
    </row>
    <row r="39" spans="2:10" ht="25.5">
      <c r="B39" s="71" t="s">
        <v>21</v>
      </c>
      <c r="C39" s="72" t="s">
        <v>22</v>
      </c>
      <c r="D39" s="47"/>
      <c r="E39" s="48"/>
      <c r="F39" s="49" t="s">
        <v>17</v>
      </c>
      <c r="G39" s="50" t="str">
        <f>CONCATENATE("Základ DPH ",SazbaDPH1," %")</f>
        <v>Základ DPH 15 %</v>
      </c>
      <c r="H39" s="49" t="str">
        <f>CONCATENATE("Základ DPH ",SazbaDPH2," %")</f>
        <v>Základ DPH 21 %</v>
      </c>
      <c r="I39" s="50" t="s">
        <v>18</v>
      </c>
      <c r="J39" s="49" t="s">
        <v>12</v>
      </c>
    </row>
    <row r="40" spans="2:10" ht="12.75">
      <c r="B40" s="73" t="s">
        <v>104</v>
      </c>
      <c r="C40" s="74" t="s">
        <v>105</v>
      </c>
      <c r="D40" s="53"/>
      <c r="E40" s="54"/>
      <c r="F40" s="286">
        <f>G40+H40+I40</f>
        <v>0</v>
      </c>
      <c r="G40" s="55">
        <v>0</v>
      </c>
      <c r="H40" s="283">
        <f>'SO01 SO01 KL'!C23</f>
        <v>0</v>
      </c>
      <c r="I40" s="62">
        <f>(G40*SazbaDPH1)/100+(H40*SazbaDPH2)/100</f>
        <v>0</v>
      </c>
      <c r="J40" s="57">
        <f>IF(CelkemObjekty=0,"",F40/CelkemObjekty*100)</f>
      </c>
    </row>
    <row r="41" spans="2:10" ht="12.75">
      <c r="B41" s="75" t="s">
        <v>292</v>
      </c>
      <c r="C41" s="76" t="s">
        <v>294</v>
      </c>
      <c r="D41" s="60"/>
      <c r="E41" s="61"/>
      <c r="F41" s="287">
        <f>G41+H41+I41</f>
        <v>0</v>
      </c>
      <c r="G41" s="62">
        <v>0</v>
      </c>
      <c r="H41" s="284">
        <f>'SO02 SO02 KL'!C23</f>
        <v>0</v>
      </c>
      <c r="I41" s="62">
        <f>(G41*SazbaDPH1)/100+(H41*SazbaDPH2)/100</f>
        <v>0</v>
      </c>
      <c r="J41" s="57">
        <f>IF(CelkemObjekty=0,"",F41/CelkemObjekty*100)</f>
      </c>
    </row>
    <row r="42" spans="2:10" ht="12.75">
      <c r="B42" s="64" t="s">
        <v>19</v>
      </c>
      <c r="C42" s="65"/>
      <c r="D42" s="66"/>
      <c r="E42" s="67"/>
      <c r="F42" s="285">
        <f>SUM(F40:F41)</f>
        <v>0</v>
      </c>
      <c r="G42" s="77">
        <f>SUM(G40:G41)</f>
        <v>0</v>
      </c>
      <c r="H42" s="285">
        <f>SUM(H40:H41)</f>
        <v>0</v>
      </c>
      <c r="I42" s="77">
        <f>SUM(I40:I41)</f>
        <v>0</v>
      </c>
      <c r="J42" s="69">
        <f>IF(CelkemObjekty=0,"",F42/CelkemObjekty*100)</f>
      </c>
    </row>
    <row r="43" ht="9" customHeight="1"/>
    <row r="44" ht="6" customHeight="1"/>
    <row r="45" ht="3" customHeight="1"/>
    <row r="46" ht="6.75" customHeight="1"/>
    <row r="47" spans="2:10" ht="20.25" customHeight="1">
      <c r="B47" s="12" t="s">
        <v>23</v>
      </c>
      <c r="C47" s="44"/>
      <c r="D47" s="44"/>
      <c r="E47" s="44"/>
      <c r="F47" s="44"/>
      <c r="G47" s="44"/>
      <c r="H47" s="44"/>
      <c r="I47" s="44"/>
      <c r="J47" s="44"/>
    </row>
    <row r="48" ht="9" customHeight="1"/>
    <row r="49" spans="2:10" ht="12.75">
      <c r="B49" s="46" t="s">
        <v>24</v>
      </c>
      <c r="C49" s="47"/>
      <c r="D49" s="47"/>
      <c r="E49" s="49" t="s">
        <v>12</v>
      </c>
      <c r="F49" s="49" t="s">
        <v>25</v>
      </c>
      <c r="G49" s="50" t="s">
        <v>26</v>
      </c>
      <c r="H49" s="49" t="s">
        <v>27</v>
      </c>
      <c r="I49" s="50" t="s">
        <v>28</v>
      </c>
      <c r="J49" s="78" t="s">
        <v>29</v>
      </c>
    </row>
    <row r="50" spans="2:10" ht="12.75">
      <c r="B50" s="51" t="s">
        <v>97</v>
      </c>
      <c r="C50" s="52" t="s">
        <v>98</v>
      </c>
      <c r="D50" s="53"/>
      <c r="E50" s="79">
        <f aca="true" t="shared" si="0" ref="E50:E59">IF(SUM(SoucetDilu)=0,"",SUM(F50:J50)/SUM(SoucetDilu)*100)</f>
      </c>
      <c r="F50" s="283">
        <f>'SO01 SO01 Rek'!E7+'SO02 SO02 Rek'!E7</f>
        <v>0</v>
      </c>
      <c r="G50" s="55">
        <v>0</v>
      </c>
      <c r="H50" s="56">
        <v>0</v>
      </c>
      <c r="I50" s="55">
        <v>0</v>
      </c>
      <c r="J50" s="56">
        <v>0</v>
      </c>
    </row>
    <row r="51" spans="2:10" ht="12.75">
      <c r="B51" s="58" t="s">
        <v>306</v>
      </c>
      <c r="C51" s="59" t="s">
        <v>307</v>
      </c>
      <c r="D51" s="60"/>
      <c r="E51" s="80">
        <f t="shared" si="0"/>
      </c>
      <c r="F51" s="284">
        <f>'SO02 SO02 Rek'!E8</f>
        <v>0</v>
      </c>
      <c r="G51" s="62">
        <v>0</v>
      </c>
      <c r="H51" s="63">
        <v>0</v>
      </c>
      <c r="I51" s="62">
        <v>0</v>
      </c>
      <c r="J51" s="63">
        <v>0</v>
      </c>
    </row>
    <row r="52" spans="2:10" ht="12.75">
      <c r="B52" s="58" t="s">
        <v>137</v>
      </c>
      <c r="C52" s="59" t="s">
        <v>138</v>
      </c>
      <c r="D52" s="60"/>
      <c r="E52" s="80">
        <f t="shared" si="0"/>
      </c>
      <c r="F52" s="284">
        <f>'SO01 SO01 Rek'!E8</f>
        <v>0</v>
      </c>
      <c r="G52" s="62">
        <v>0</v>
      </c>
      <c r="H52" s="63">
        <v>0</v>
      </c>
      <c r="I52" s="62">
        <v>0</v>
      </c>
      <c r="J52" s="63">
        <v>0</v>
      </c>
    </row>
    <row r="53" spans="2:10" ht="12.75">
      <c r="B53" s="58" t="s">
        <v>173</v>
      </c>
      <c r="C53" s="59" t="s">
        <v>174</v>
      </c>
      <c r="D53" s="60"/>
      <c r="E53" s="80">
        <f t="shared" si="0"/>
      </c>
      <c r="F53" s="284">
        <f>'SO01 SO01 Rek'!E9</f>
        <v>0</v>
      </c>
      <c r="G53" s="62">
        <v>0</v>
      </c>
      <c r="H53" s="63">
        <v>0</v>
      </c>
      <c r="I53" s="62">
        <v>0</v>
      </c>
      <c r="J53" s="63">
        <v>0</v>
      </c>
    </row>
    <row r="54" spans="2:10" ht="12.75">
      <c r="B54" s="58" t="s">
        <v>312</v>
      </c>
      <c r="C54" s="59" t="s">
        <v>313</v>
      </c>
      <c r="D54" s="60"/>
      <c r="E54" s="80">
        <f t="shared" si="0"/>
      </c>
      <c r="F54" s="284">
        <f>'SO02 SO02 Rek'!E9</f>
        <v>0</v>
      </c>
      <c r="G54" s="62">
        <v>0</v>
      </c>
      <c r="H54" s="63">
        <v>0</v>
      </c>
      <c r="I54" s="62">
        <v>0</v>
      </c>
      <c r="J54" s="63">
        <v>0</v>
      </c>
    </row>
    <row r="55" spans="2:10" ht="12.75">
      <c r="B55" s="58" t="s">
        <v>178</v>
      </c>
      <c r="C55" s="59" t="s">
        <v>179</v>
      </c>
      <c r="D55" s="60"/>
      <c r="E55" s="80">
        <f t="shared" si="0"/>
      </c>
      <c r="F55" s="284">
        <f>'SO01 SO01 Rek'!E10</f>
        <v>0</v>
      </c>
      <c r="G55" s="62">
        <v>0</v>
      </c>
      <c r="H55" s="63">
        <v>0</v>
      </c>
      <c r="I55" s="62">
        <v>0</v>
      </c>
      <c r="J55" s="63">
        <v>0</v>
      </c>
    </row>
    <row r="56" spans="2:10" ht="12.75">
      <c r="B56" s="58" t="s">
        <v>210</v>
      </c>
      <c r="C56" s="59" t="s">
        <v>211</v>
      </c>
      <c r="D56" s="60"/>
      <c r="E56" s="80">
        <f t="shared" si="0"/>
      </c>
      <c r="F56" s="284">
        <f>'SO01 SO01 Rek'!E11+'SO02 SO02 Rek'!E10</f>
        <v>0</v>
      </c>
      <c r="G56" s="62">
        <v>0</v>
      </c>
      <c r="H56" s="63">
        <v>0</v>
      </c>
      <c r="I56" s="62">
        <v>0</v>
      </c>
      <c r="J56" s="63">
        <v>0</v>
      </c>
    </row>
    <row r="57" spans="2:10" ht="12.75">
      <c r="B57" s="58" t="s">
        <v>215</v>
      </c>
      <c r="C57" s="59" t="s">
        <v>216</v>
      </c>
      <c r="D57" s="60"/>
      <c r="E57" s="80">
        <f t="shared" si="0"/>
      </c>
      <c r="F57" s="63">
        <v>0</v>
      </c>
      <c r="G57" s="62">
        <v>0</v>
      </c>
      <c r="H57" s="63">
        <v>0</v>
      </c>
      <c r="I57" s="288">
        <f>'SO01 SO01 Rek'!H12</f>
        <v>0</v>
      </c>
      <c r="J57" s="63">
        <v>0</v>
      </c>
    </row>
    <row r="58" spans="2:10" ht="12.75">
      <c r="B58" s="58" t="s">
        <v>226</v>
      </c>
      <c r="C58" s="59" t="s">
        <v>227</v>
      </c>
      <c r="D58" s="60"/>
      <c r="E58" s="80">
        <f t="shared" si="0"/>
      </c>
      <c r="F58" s="63">
        <v>0</v>
      </c>
      <c r="G58" s="62">
        <v>0</v>
      </c>
      <c r="H58" s="63">
        <v>0</v>
      </c>
      <c r="I58" s="288">
        <f>'SO01 SO01 Rek'!H13</f>
        <v>0</v>
      </c>
      <c r="J58" s="63">
        <v>0</v>
      </c>
    </row>
    <row r="59" spans="2:10" ht="12.75">
      <c r="B59" s="58" t="s">
        <v>271</v>
      </c>
      <c r="C59" s="59" t="s">
        <v>272</v>
      </c>
      <c r="D59" s="60"/>
      <c r="E59" s="80">
        <f t="shared" si="0"/>
      </c>
      <c r="F59" s="63">
        <v>0</v>
      </c>
      <c r="G59" s="62">
        <v>0</v>
      </c>
      <c r="H59" s="63">
        <v>0</v>
      </c>
      <c r="I59" s="288">
        <f>'SO01 SO01 Rek'!H14</f>
        <v>0</v>
      </c>
      <c r="J59" s="63">
        <v>0</v>
      </c>
    </row>
    <row r="60" spans="2:10" ht="12.75">
      <c r="B60" s="64" t="s">
        <v>19</v>
      </c>
      <c r="C60" s="65"/>
      <c r="D60" s="66"/>
      <c r="E60" s="81">
        <f>IF(SUM(SoucetDilu)=0,"",SUM(F60:J60)/SUM(SoucetDilu)*100)</f>
      </c>
      <c r="F60" s="285">
        <f>SUM(F50:F59)</f>
        <v>0</v>
      </c>
      <c r="G60" s="77">
        <f>SUM(G50:G59)</f>
        <v>0</v>
      </c>
      <c r="H60" s="68">
        <f>SUM(H50:H59)</f>
        <v>0</v>
      </c>
      <c r="I60" s="289">
        <f>SUM(I50:I59)</f>
        <v>0</v>
      </c>
      <c r="J60" s="68">
        <f>SUM(J50:J59)</f>
        <v>0</v>
      </c>
    </row>
    <row r="62" ht="2.25" customHeight="1"/>
    <row r="63" ht="1.5" customHeight="1"/>
    <row r="64" ht="0.75" customHeight="1"/>
    <row r="65" ht="0.75" customHeight="1"/>
    <row r="66" ht="0.75" customHeight="1"/>
    <row r="67" spans="2:10" ht="18">
      <c r="B67" s="12" t="s">
        <v>30</v>
      </c>
      <c r="C67" s="44"/>
      <c r="D67" s="44"/>
      <c r="E67" s="44"/>
      <c r="F67" s="44"/>
      <c r="G67" s="44"/>
      <c r="H67" s="44"/>
      <c r="I67" s="44"/>
      <c r="J67" s="44"/>
    </row>
    <row r="69" spans="2:10" ht="12.75">
      <c r="B69" s="46" t="s">
        <v>31</v>
      </c>
      <c r="C69" s="47"/>
      <c r="D69" s="47"/>
      <c r="E69" s="82"/>
      <c r="F69" s="83"/>
      <c r="G69" s="50"/>
      <c r="H69" s="49" t="s">
        <v>17</v>
      </c>
      <c r="I69" s="1"/>
      <c r="J69" s="1"/>
    </row>
    <row r="70" spans="2:10" ht="12.75">
      <c r="B70" s="306" t="s">
        <v>284</v>
      </c>
      <c r="C70" s="307"/>
      <c r="D70" s="97"/>
      <c r="E70" s="308"/>
      <c r="F70" s="309"/>
      <c r="G70" s="310"/>
      <c r="H70" s="56">
        <f>'SO01 SO01 Rek'!I20</f>
        <v>0</v>
      </c>
      <c r="I70" s="1"/>
      <c r="J70" s="1"/>
    </row>
    <row r="71" spans="2:10" ht="12.75">
      <c r="B71" s="306" t="s">
        <v>285</v>
      </c>
      <c r="C71" s="311"/>
      <c r="D71" s="312"/>
      <c r="E71" s="313"/>
      <c r="F71" s="314"/>
      <c r="G71" s="310"/>
      <c r="H71" s="56">
        <f>'SO01 SO01 Rek'!I21</f>
        <v>0</v>
      </c>
      <c r="I71" s="1"/>
      <c r="J71" s="1"/>
    </row>
    <row r="72" spans="2:10" ht="12.75">
      <c r="B72" s="306" t="s">
        <v>286</v>
      </c>
      <c r="C72" s="311"/>
      <c r="D72" s="312"/>
      <c r="E72" s="313"/>
      <c r="F72" s="314"/>
      <c r="G72" s="310"/>
      <c r="H72" s="56">
        <f>'SO01 SO01 Rek'!I22</f>
        <v>0</v>
      </c>
      <c r="I72" s="1"/>
      <c r="J72" s="1"/>
    </row>
    <row r="73" spans="2:10" ht="12.75">
      <c r="B73" s="306" t="s">
        <v>287</v>
      </c>
      <c r="C73" s="311"/>
      <c r="D73" s="312"/>
      <c r="E73" s="313"/>
      <c r="F73" s="314"/>
      <c r="G73" s="310"/>
      <c r="H73" s="56">
        <f>'SO01 SO01 Rek'!I23</f>
        <v>0</v>
      </c>
      <c r="I73" s="1"/>
      <c r="J73" s="1"/>
    </row>
    <row r="74" spans="2:12" ht="12.75">
      <c r="B74" s="304" t="s">
        <v>288</v>
      </c>
      <c r="C74" s="59"/>
      <c r="D74" s="60"/>
      <c r="E74" s="84"/>
      <c r="F74" s="85"/>
      <c r="G74" s="305"/>
      <c r="H74" s="331">
        <f>'SO01 SO01 Rek'!I24+'SO02 SO02 Rek'!I20</f>
        <v>0</v>
      </c>
      <c r="I74" s="1"/>
      <c r="J74" s="1"/>
      <c r="L74" s="290"/>
    </row>
    <row r="75" spans="2:10" ht="12.75">
      <c r="B75" s="58" t="s">
        <v>289</v>
      </c>
      <c r="C75" s="59"/>
      <c r="D75" s="60"/>
      <c r="E75" s="84"/>
      <c r="F75" s="85"/>
      <c r="G75" s="62"/>
      <c r="H75" s="63">
        <v>0</v>
      </c>
      <c r="I75" s="1"/>
      <c r="J75" s="1"/>
    </row>
    <row r="76" spans="2:10" ht="12.75">
      <c r="B76" s="58" t="s">
        <v>290</v>
      </c>
      <c r="C76" s="59"/>
      <c r="D76" s="60"/>
      <c r="E76" s="84"/>
      <c r="F76" s="85"/>
      <c r="G76" s="62"/>
      <c r="H76" s="63">
        <v>0</v>
      </c>
      <c r="I76" s="1"/>
      <c r="J76" s="1"/>
    </row>
    <row r="77" spans="2:10" ht="12.75">
      <c r="B77" s="58" t="s">
        <v>291</v>
      </c>
      <c r="C77" s="59"/>
      <c r="D77" s="60"/>
      <c r="E77" s="84"/>
      <c r="F77" s="85"/>
      <c r="G77" s="62"/>
      <c r="H77" s="63">
        <v>0</v>
      </c>
      <c r="I77" s="1"/>
      <c r="J77" s="1"/>
    </row>
    <row r="78" spans="2:10" ht="12.75">
      <c r="B78" s="58" t="s">
        <v>343</v>
      </c>
      <c r="C78" s="59"/>
      <c r="D78" s="60"/>
      <c r="E78" s="84"/>
      <c r="F78" s="85"/>
      <c r="G78" s="62"/>
      <c r="H78" s="63">
        <v>0</v>
      </c>
      <c r="I78" s="1"/>
      <c r="J78" s="1"/>
    </row>
    <row r="79" spans="2:10" ht="12.75">
      <c r="B79" s="58" t="s">
        <v>344</v>
      </c>
      <c r="C79" s="59"/>
      <c r="D79" s="60"/>
      <c r="E79" s="84"/>
      <c r="F79" s="85"/>
      <c r="G79" s="62"/>
      <c r="H79" s="63">
        <v>0</v>
      </c>
      <c r="I79" s="1"/>
      <c r="J79" s="1"/>
    </row>
    <row r="80" spans="2:10" ht="12.75">
      <c r="B80" s="58" t="s">
        <v>345</v>
      </c>
      <c r="C80" s="59"/>
      <c r="D80" s="60"/>
      <c r="E80" s="84"/>
      <c r="F80" s="85"/>
      <c r="G80" s="62"/>
      <c r="H80" s="63">
        <v>0</v>
      </c>
      <c r="I80" s="1"/>
      <c r="J80" s="1"/>
    </row>
    <row r="81" spans="2:10" ht="12.75">
      <c r="B81" s="58" t="s">
        <v>346</v>
      </c>
      <c r="C81" s="59"/>
      <c r="D81" s="60"/>
      <c r="E81" s="84"/>
      <c r="F81" s="85"/>
      <c r="G81" s="62"/>
      <c r="H81" s="63">
        <v>0</v>
      </c>
      <c r="I81" s="1"/>
      <c r="J81" s="1"/>
    </row>
    <row r="82" spans="2:10" ht="12.75">
      <c r="B82" s="64" t="s">
        <v>19</v>
      </c>
      <c r="C82" s="65"/>
      <c r="D82" s="66"/>
      <c r="E82" s="86"/>
      <c r="F82" s="87"/>
      <c r="G82" s="77"/>
      <c r="H82" s="68">
        <f>SUM(H70:H81)</f>
        <v>0</v>
      </c>
      <c r="I82" s="1"/>
      <c r="J82" s="1"/>
    </row>
    <row r="83" spans="9:10" ht="12.75">
      <c r="I83" s="1"/>
      <c r="J83" s="1"/>
    </row>
    <row r="84" spans="7:10" ht="12.75">
      <c r="G84" s="1"/>
      <c r="I84" s="1"/>
      <c r="J84" s="1"/>
    </row>
    <row r="85" spans="2:10" ht="36.75" customHeight="1">
      <c r="B85" s="315" t="s">
        <v>360</v>
      </c>
      <c r="C85" s="355" t="s">
        <v>361</v>
      </c>
      <c r="D85" s="356"/>
      <c r="E85" s="356"/>
      <c r="F85" s="356"/>
      <c r="G85" s="356"/>
      <c r="H85" s="356"/>
      <c r="I85" s="1"/>
      <c r="J85" s="1"/>
    </row>
  </sheetData>
  <sheetProtection/>
  <mergeCells count="9">
    <mergeCell ref="I24:J24"/>
    <mergeCell ref="I20:J20"/>
    <mergeCell ref="I21:J21"/>
    <mergeCell ref="I22:J22"/>
    <mergeCell ref="I23:J23"/>
    <mergeCell ref="D17:E17"/>
    <mergeCell ref="D11:E11"/>
    <mergeCell ref="D12:E12"/>
    <mergeCell ref="C85:H85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6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3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0.75390625" style="1" customWidth="1"/>
    <col min="4" max="4" width="11.125" style="1" customWidth="1"/>
    <col min="5" max="5" width="25.75390625" style="1" customWidth="1"/>
    <col min="6" max="6" width="15.75390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8" t="s">
        <v>366</v>
      </c>
      <c r="B1" s="89"/>
      <c r="C1" s="89"/>
      <c r="D1" s="89"/>
      <c r="E1" s="89"/>
      <c r="F1" s="89"/>
      <c r="G1" s="89"/>
    </row>
    <row r="2" spans="1:7" ht="12.75" customHeight="1">
      <c r="A2" s="90" t="s">
        <v>32</v>
      </c>
      <c r="B2" s="91"/>
      <c r="C2" s="92" t="s">
        <v>104</v>
      </c>
      <c r="D2" s="92" t="s">
        <v>102</v>
      </c>
      <c r="E2" s="91"/>
      <c r="F2" s="93" t="s">
        <v>33</v>
      </c>
      <c r="G2" s="94"/>
    </row>
    <row r="3" spans="1:7" ht="3" customHeight="1" hidden="1">
      <c r="A3" s="95"/>
      <c r="B3" s="96"/>
      <c r="C3" s="97"/>
      <c r="D3" s="97"/>
      <c r="E3" s="96"/>
      <c r="F3" s="98"/>
      <c r="G3" s="99"/>
    </row>
    <row r="4" spans="1:7" ht="12" customHeight="1">
      <c r="A4" s="100" t="s">
        <v>34</v>
      </c>
      <c r="B4" s="96"/>
      <c r="C4" s="97"/>
      <c r="D4" s="97"/>
      <c r="E4" s="96"/>
      <c r="F4" s="98" t="s">
        <v>35</v>
      </c>
      <c r="G4" s="101"/>
    </row>
    <row r="5" spans="1:7" ht="12.75" customHeight="1">
      <c r="A5" s="102" t="s">
        <v>104</v>
      </c>
      <c r="B5" s="103"/>
      <c r="C5" s="104" t="s">
        <v>102</v>
      </c>
      <c r="D5" s="105"/>
      <c r="E5" s="106"/>
      <c r="F5" s="98" t="s">
        <v>36</v>
      </c>
      <c r="G5" s="99"/>
    </row>
    <row r="6" spans="1:15" ht="12.75" customHeight="1">
      <c r="A6" s="100" t="s">
        <v>37</v>
      </c>
      <c r="B6" s="96"/>
      <c r="C6" s="97"/>
      <c r="D6" s="97"/>
      <c r="E6" s="96"/>
      <c r="F6" s="107" t="s">
        <v>38</v>
      </c>
      <c r="G6" s="108"/>
      <c r="O6" s="109"/>
    </row>
    <row r="7" spans="1:7" ht="12.75" customHeight="1">
      <c r="A7" s="110" t="s">
        <v>101</v>
      </c>
      <c r="B7" s="111"/>
      <c r="C7" s="112" t="s">
        <v>102</v>
      </c>
      <c r="D7" s="113"/>
      <c r="E7" s="113"/>
      <c r="F7" s="114" t="s">
        <v>39</v>
      </c>
      <c r="G7" s="108"/>
    </row>
    <row r="8" spans="1:9" ht="12.75">
      <c r="A8" s="115" t="s">
        <v>40</v>
      </c>
      <c r="B8" s="98"/>
      <c r="C8" s="375"/>
      <c r="D8" s="375"/>
      <c r="E8" s="317"/>
      <c r="F8" s="116" t="s">
        <v>41</v>
      </c>
      <c r="G8" s="117"/>
      <c r="H8" s="118"/>
      <c r="I8" s="119"/>
    </row>
    <row r="9" spans="1:8" ht="12.75">
      <c r="A9" s="115" t="s">
        <v>42</v>
      </c>
      <c r="B9" s="98"/>
      <c r="C9" s="375"/>
      <c r="D9" s="375"/>
      <c r="E9" s="317"/>
      <c r="F9" s="98"/>
      <c r="G9" s="120"/>
      <c r="H9" s="121"/>
    </row>
    <row r="10" spans="1:8" ht="12.75">
      <c r="A10" s="115" t="s">
        <v>43</v>
      </c>
      <c r="B10" s="98"/>
      <c r="C10" s="375"/>
      <c r="D10" s="375"/>
      <c r="E10" s="375"/>
      <c r="F10" s="122"/>
      <c r="G10" s="123"/>
      <c r="H10" s="124"/>
    </row>
    <row r="11" spans="1:57" ht="13.5" customHeight="1">
      <c r="A11" s="115" t="s">
        <v>44</v>
      </c>
      <c r="B11" s="98"/>
      <c r="C11" s="375">
        <f>Stavba!D11</f>
        <v>0</v>
      </c>
      <c r="D11" s="375"/>
      <c r="E11" s="375"/>
      <c r="F11" s="125" t="s">
        <v>45</v>
      </c>
      <c r="G11" s="126"/>
      <c r="H11" s="121"/>
      <c r="BA11" s="127"/>
      <c r="BB11" s="127"/>
      <c r="BC11" s="127"/>
      <c r="BD11" s="127"/>
      <c r="BE11" s="127"/>
    </row>
    <row r="12" spans="1:8" ht="12.75" customHeight="1">
      <c r="A12" s="128" t="s">
        <v>46</v>
      </c>
      <c r="B12" s="96"/>
      <c r="C12" s="318"/>
      <c r="D12" s="318"/>
      <c r="E12" s="318"/>
      <c r="F12" s="129" t="s">
        <v>47</v>
      </c>
      <c r="G12" s="130"/>
      <c r="H12" s="121"/>
    </row>
    <row r="13" spans="1:8" ht="28.5" customHeight="1" thickBot="1">
      <c r="A13" s="131" t="s">
        <v>48</v>
      </c>
      <c r="B13" s="132"/>
      <c r="C13" s="132"/>
      <c r="D13" s="132"/>
      <c r="E13" s="133"/>
      <c r="F13" s="133"/>
      <c r="G13" s="134"/>
      <c r="H13" s="121"/>
    </row>
    <row r="14" spans="1:7" ht="17.25" customHeight="1" thickBot="1">
      <c r="A14" s="135" t="s">
        <v>49</v>
      </c>
      <c r="B14" s="136"/>
      <c r="C14" s="137"/>
      <c r="D14" s="138" t="s">
        <v>50</v>
      </c>
      <c r="E14" s="139"/>
      <c r="F14" s="139"/>
      <c r="G14" s="137"/>
    </row>
    <row r="15" spans="1:7" ht="15.75" customHeight="1">
      <c r="A15" s="140"/>
      <c r="B15" s="141" t="s">
        <v>51</v>
      </c>
      <c r="C15" s="142">
        <f>'SO01 SO01 Rek'!E15</f>
        <v>0</v>
      </c>
      <c r="D15" s="143" t="str">
        <f>'SO01 SO01 Rek'!A20</f>
        <v>Vytýčení inženýrských sítí</v>
      </c>
      <c r="E15" s="144"/>
      <c r="F15" s="145"/>
      <c r="G15" s="142">
        <f>'SO01 SO01 Rek'!I20</f>
        <v>0</v>
      </c>
    </row>
    <row r="16" spans="1:7" ht="15.75" customHeight="1">
      <c r="A16" s="140" t="s">
        <v>52</v>
      </c>
      <c r="B16" s="141" t="s">
        <v>53</v>
      </c>
      <c r="C16" s="142">
        <f>'SO01 SO01 Rek'!F15</f>
        <v>0</v>
      </c>
      <c r="D16" s="95" t="str">
        <f>'SO01 SO01 Rek'!A21</f>
        <v>Geodetické zaměření</v>
      </c>
      <c r="E16" s="146"/>
      <c r="F16" s="147"/>
      <c r="G16" s="142">
        <f>'SO01 SO01 Rek'!I21</f>
        <v>0</v>
      </c>
    </row>
    <row r="17" spans="1:7" ht="15.75" customHeight="1">
      <c r="A17" s="140" t="s">
        <v>54</v>
      </c>
      <c r="B17" s="141" t="s">
        <v>55</v>
      </c>
      <c r="C17" s="142">
        <f>'SO01 SO01 Rek'!H15</f>
        <v>0</v>
      </c>
      <c r="D17" s="95" t="str">
        <f>'SO01 SO01 Rek'!A22</f>
        <v>Zaměření skutečného stavu</v>
      </c>
      <c r="E17" s="146"/>
      <c r="F17" s="147"/>
      <c r="G17" s="142">
        <f>'SO01 SO01 Rek'!I22</f>
        <v>0</v>
      </c>
    </row>
    <row r="18" spans="1:7" ht="15.75" customHeight="1">
      <c r="A18" s="148" t="s">
        <v>56</v>
      </c>
      <c r="B18" s="149" t="s">
        <v>57</v>
      </c>
      <c r="C18" s="142">
        <f>'SO01 SO01 Rek'!G15</f>
        <v>0</v>
      </c>
      <c r="D18" s="95" t="str">
        <f>'SO01 SO01 Rek'!A23</f>
        <v>Dopravně inženýrské opatření</v>
      </c>
      <c r="E18" s="146"/>
      <c r="F18" s="147"/>
      <c r="G18" s="142">
        <f>'SO01 SO01 Rek'!I23</f>
        <v>0</v>
      </c>
    </row>
    <row r="19" spans="1:7" ht="15.75" customHeight="1">
      <c r="A19" s="150" t="s">
        <v>58</v>
      </c>
      <c r="B19" s="141"/>
      <c r="C19" s="142">
        <f>SUM(C15:C18)</f>
        <v>0</v>
      </c>
      <c r="D19" s="95" t="str">
        <f>'SO01 SO01 Rek'!A24</f>
        <v>Zařízení staveniště</v>
      </c>
      <c r="E19" s="146"/>
      <c r="F19" s="147"/>
      <c r="G19" s="142">
        <f>'SO01 SO01 Rek'!I24</f>
        <v>0</v>
      </c>
    </row>
    <row r="20" spans="1:7" ht="15.75" customHeight="1">
      <c r="A20" s="150"/>
      <c r="B20" s="141"/>
      <c r="C20" s="142"/>
      <c r="D20" s="95" t="str">
        <f>'SO01 SO01 Rek'!A25</f>
        <v>Provoz investora</v>
      </c>
      <c r="E20" s="146"/>
      <c r="F20" s="147"/>
      <c r="G20" s="142">
        <f>'SO01 SO01 Rek'!I25</f>
        <v>0</v>
      </c>
    </row>
    <row r="21" spans="1:7" ht="15.75" customHeight="1">
      <c r="A21" s="150" t="s">
        <v>29</v>
      </c>
      <c r="B21" s="141"/>
      <c r="C21" s="142">
        <f>'SO01 SO01 Rek'!I15</f>
        <v>0</v>
      </c>
      <c r="D21" s="95" t="str">
        <f>'SO01 SO01 Rek'!A26</f>
        <v>Kompletační činnost (IČD)</v>
      </c>
      <c r="E21" s="146"/>
      <c r="F21" s="147"/>
      <c r="G21" s="142">
        <f>'SO01 SO01 Rek'!I26</f>
        <v>0</v>
      </c>
    </row>
    <row r="22" spans="1:7" ht="15.75" customHeight="1">
      <c r="A22" s="151" t="s">
        <v>59</v>
      </c>
      <c r="B22" s="121"/>
      <c r="C22" s="142">
        <f>C19+C21</f>
        <v>0</v>
      </c>
      <c r="D22" s="95" t="s">
        <v>60</v>
      </c>
      <c r="E22" s="146"/>
      <c r="F22" s="147"/>
      <c r="G22" s="142">
        <f>G23-SUM(G15:G21)</f>
        <v>0</v>
      </c>
    </row>
    <row r="23" spans="1:7" ht="15.75" customHeight="1" thickBot="1">
      <c r="A23" s="373" t="s">
        <v>61</v>
      </c>
      <c r="B23" s="374"/>
      <c r="C23" s="152">
        <f>C22+G23</f>
        <v>0</v>
      </c>
      <c r="D23" s="153" t="s">
        <v>62</v>
      </c>
      <c r="E23" s="154"/>
      <c r="F23" s="155"/>
      <c r="G23" s="142">
        <f>'SO01 SO01 Rek'!H28</f>
        <v>0</v>
      </c>
    </row>
    <row r="24" spans="1:7" ht="12.75">
      <c r="A24" s="156" t="s">
        <v>63</v>
      </c>
      <c r="B24" s="157"/>
      <c r="C24" s="158"/>
      <c r="D24" s="157" t="s">
        <v>64</v>
      </c>
      <c r="E24" s="157"/>
      <c r="F24" s="159" t="s">
        <v>65</v>
      </c>
      <c r="G24" s="160"/>
    </row>
    <row r="25" spans="1:7" ht="12.75">
      <c r="A25" s="151" t="s">
        <v>66</v>
      </c>
      <c r="B25" s="121"/>
      <c r="C25" s="161"/>
      <c r="D25" s="316" t="s">
        <v>362</v>
      </c>
      <c r="E25" s="16">
        <f>Stavba!Objednatel</f>
        <v>0</v>
      </c>
      <c r="F25" s="162" t="s">
        <v>66</v>
      </c>
      <c r="G25" s="163"/>
    </row>
    <row r="26" spans="1:7" ht="12.75">
      <c r="A26" s="151"/>
      <c r="B26" s="121"/>
      <c r="C26" s="161"/>
      <c r="D26" s="320" t="s">
        <v>357</v>
      </c>
      <c r="E26" s="16">
        <f>Stavba!onazev</f>
        <v>0</v>
      </c>
      <c r="F26" s="162"/>
      <c r="G26" s="163"/>
    </row>
    <row r="27" spans="1:7" ht="12.75">
      <c r="A27" s="151"/>
      <c r="B27" s="121"/>
      <c r="C27" s="161"/>
      <c r="D27" s="321" t="s">
        <v>363</v>
      </c>
      <c r="E27" s="16">
        <f>Stavba!I11</f>
        <v>0</v>
      </c>
      <c r="F27" s="162"/>
      <c r="G27" s="163"/>
    </row>
    <row r="28" spans="1:7" ht="12" customHeight="1">
      <c r="A28" s="151" t="s">
        <v>67</v>
      </c>
      <c r="B28" s="164"/>
      <c r="C28" s="161"/>
      <c r="D28" s="321" t="s">
        <v>354</v>
      </c>
      <c r="E28" s="16">
        <f>Stavba!I12</f>
        <v>0</v>
      </c>
      <c r="F28" s="162" t="s">
        <v>67</v>
      </c>
      <c r="G28" s="163"/>
    </row>
    <row r="29" spans="1:7" ht="12.75">
      <c r="A29" s="151"/>
      <c r="B29" s="165"/>
      <c r="C29" s="161"/>
      <c r="D29" s="316" t="s">
        <v>355</v>
      </c>
      <c r="E29" s="16">
        <f>Stavba!D15</f>
        <v>0</v>
      </c>
      <c r="F29" s="162"/>
      <c r="G29" s="163"/>
    </row>
    <row r="30" spans="1:7" ht="25.5">
      <c r="A30" s="151" t="s">
        <v>68</v>
      </c>
      <c r="B30" s="121"/>
      <c r="C30" s="161"/>
      <c r="D30" s="322" t="s">
        <v>364</v>
      </c>
      <c r="E30" s="325">
        <f>Stavba!D16</f>
        <v>0</v>
      </c>
      <c r="F30" s="166" t="s">
        <v>69</v>
      </c>
      <c r="G30" s="163"/>
    </row>
    <row r="31" spans="1:7" ht="50.25" customHeight="1">
      <c r="A31" s="151"/>
      <c r="B31" s="121"/>
      <c r="C31" s="167"/>
      <c r="D31" s="323" t="s">
        <v>365</v>
      </c>
      <c r="E31" s="324"/>
      <c r="F31" s="121"/>
      <c r="G31" s="163"/>
    </row>
    <row r="32" spans="1:7" ht="12.75">
      <c r="A32" s="168" t="s">
        <v>11</v>
      </c>
      <c r="B32" s="169"/>
      <c r="C32" s="170">
        <v>21</v>
      </c>
      <c r="D32" s="169" t="s">
        <v>70</v>
      </c>
      <c r="E32" s="171"/>
      <c r="F32" s="366">
        <f>C23-F34</f>
        <v>0</v>
      </c>
      <c r="G32" s="367"/>
    </row>
    <row r="33" spans="1:7" ht="12.75">
      <c r="A33" s="168" t="s">
        <v>71</v>
      </c>
      <c r="B33" s="169"/>
      <c r="C33" s="170">
        <f>C32</f>
        <v>21</v>
      </c>
      <c r="D33" s="169" t="s">
        <v>72</v>
      </c>
      <c r="E33" s="171"/>
      <c r="F33" s="366">
        <f>ROUND(PRODUCT(F32,C33/100),0)</f>
        <v>0</v>
      </c>
      <c r="G33" s="367"/>
    </row>
    <row r="34" spans="1:7" ht="12.75">
      <c r="A34" s="168" t="s">
        <v>11</v>
      </c>
      <c r="B34" s="169"/>
      <c r="C34" s="170">
        <v>0</v>
      </c>
      <c r="D34" s="169" t="s">
        <v>72</v>
      </c>
      <c r="E34" s="171"/>
      <c r="F34" s="368">
        <v>0</v>
      </c>
      <c r="G34" s="369"/>
    </row>
    <row r="35" spans="1:7" ht="12.75">
      <c r="A35" s="168" t="s">
        <v>71</v>
      </c>
      <c r="B35" s="172"/>
      <c r="C35" s="173">
        <f>C34</f>
        <v>0</v>
      </c>
      <c r="D35" s="169" t="s">
        <v>72</v>
      </c>
      <c r="E35" s="147"/>
      <c r="F35" s="368">
        <f>ROUND(PRODUCT(F34,C35/100),0)</f>
        <v>0</v>
      </c>
      <c r="G35" s="369"/>
    </row>
    <row r="36" spans="1:7" s="177" customFormat="1" ht="19.5" customHeight="1" thickBot="1">
      <c r="A36" s="174" t="s">
        <v>73</v>
      </c>
      <c r="B36" s="175"/>
      <c r="C36" s="175"/>
      <c r="D36" s="175"/>
      <c r="E36" s="176"/>
      <c r="F36" s="370">
        <f>SUM(F32:F35)</f>
        <v>0</v>
      </c>
      <c r="G36" s="371"/>
    </row>
    <row r="38" spans="1:8" ht="12.75">
      <c r="A38" s="2" t="s">
        <v>74</v>
      </c>
      <c r="B38" s="2"/>
      <c r="C38" s="2"/>
      <c r="D38" s="2"/>
      <c r="E38" s="2"/>
      <c r="F38" s="2"/>
      <c r="G38" s="2"/>
      <c r="H38" s="1" t="s">
        <v>2</v>
      </c>
    </row>
    <row r="39" spans="1:8" ht="14.25" customHeight="1">
      <c r="A39" s="2"/>
      <c r="B39" s="372"/>
      <c r="C39" s="372"/>
      <c r="D39" s="372"/>
      <c r="E39" s="372"/>
      <c r="F39" s="372"/>
      <c r="G39" s="372"/>
      <c r="H39" s="1" t="s">
        <v>2</v>
      </c>
    </row>
    <row r="40" spans="1:8" ht="12.75" customHeight="1">
      <c r="A40" s="178"/>
      <c r="B40" s="372"/>
      <c r="C40" s="372"/>
      <c r="D40" s="372"/>
      <c r="E40" s="372"/>
      <c r="F40" s="372"/>
      <c r="G40" s="372"/>
      <c r="H40" s="1" t="s">
        <v>2</v>
      </c>
    </row>
    <row r="41" spans="1:8" ht="12.75">
      <c r="A41" s="178"/>
      <c r="B41" s="372"/>
      <c r="C41" s="372"/>
      <c r="D41" s="372"/>
      <c r="E41" s="372"/>
      <c r="F41" s="372"/>
      <c r="G41" s="372"/>
      <c r="H41" s="1" t="s">
        <v>2</v>
      </c>
    </row>
    <row r="42" spans="1:8" ht="12.75">
      <c r="A42" s="178"/>
      <c r="B42" s="372"/>
      <c r="C42" s="372"/>
      <c r="D42" s="372"/>
      <c r="E42" s="372"/>
      <c r="F42" s="372"/>
      <c r="G42" s="372"/>
      <c r="H42" s="1" t="s">
        <v>2</v>
      </c>
    </row>
    <row r="43" spans="1:8" ht="12.75">
      <c r="A43" s="178"/>
      <c r="B43" s="372"/>
      <c r="C43" s="372"/>
      <c r="D43" s="372"/>
      <c r="E43" s="372"/>
      <c r="F43" s="372"/>
      <c r="G43" s="372"/>
      <c r="H43" s="1" t="s">
        <v>2</v>
      </c>
    </row>
    <row r="44" spans="1:8" ht="12.75">
      <c r="A44" s="178"/>
      <c r="B44" s="372"/>
      <c r="C44" s="372"/>
      <c r="D44" s="372"/>
      <c r="E44" s="372"/>
      <c r="F44" s="372"/>
      <c r="G44" s="372"/>
      <c r="H44" s="1" t="s">
        <v>2</v>
      </c>
    </row>
    <row r="45" spans="1:8" ht="12.75">
      <c r="A45" s="178"/>
      <c r="B45" s="372"/>
      <c r="C45" s="372"/>
      <c r="D45" s="372"/>
      <c r="E45" s="372"/>
      <c r="F45" s="372"/>
      <c r="G45" s="372"/>
      <c r="H45" s="1" t="s">
        <v>2</v>
      </c>
    </row>
    <row r="46" spans="1:8" ht="12.75" customHeight="1">
      <c r="A46" s="178"/>
      <c r="B46" s="372"/>
      <c r="C46" s="372"/>
      <c r="D46" s="372"/>
      <c r="E46" s="372"/>
      <c r="F46" s="372"/>
      <c r="G46" s="372"/>
      <c r="H46" s="1" t="s">
        <v>2</v>
      </c>
    </row>
    <row r="47" spans="1:8" ht="12.75" customHeight="1">
      <c r="A47" s="178"/>
      <c r="B47" s="372"/>
      <c r="C47" s="372"/>
      <c r="D47" s="372"/>
      <c r="E47" s="372"/>
      <c r="F47" s="372"/>
      <c r="G47" s="372"/>
      <c r="H47" s="1" t="s">
        <v>2</v>
      </c>
    </row>
    <row r="48" spans="2:7" ht="12.75">
      <c r="B48" s="365"/>
      <c r="C48" s="365"/>
      <c r="D48" s="365"/>
      <c r="E48" s="365"/>
      <c r="F48" s="365"/>
      <c r="G48" s="365"/>
    </row>
    <row r="49" spans="2:7" ht="12.75">
      <c r="B49" s="365"/>
      <c r="C49" s="365"/>
      <c r="D49" s="365"/>
      <c r="E49" s="365"/>
      <c r="F49" s="365"/>
      <c r="G49" s="365"/>
    </row>
    <row r="50" spans="2:7" ht="12.75">
      <c r="B50" s="365"/>
      <c r="C50" s="365"/>
      <c r="D50" s="365"/>
      <c r="E50" s="365"/>
      <c r="F50" s="365"/>
      <c r="G50" s="365"/>
    </row>
    <row r="51" spans="2:7" ht="12.75">
      <c r="B51" s="365"/>
      <c r="C51" s="365"/>
      <c r="D51" s="365"/>
      <c r="E51" s="365"/>
      <c r="F51" s="365"/>
      <c r="G51" s="365"/>
    </row>
    <row r="52" spans="2:7" ht="12.75">
      <c r="B52" s="365"/>
      <c r="C52" s="365"/>
      <c r="D52" s="365"/>
      <c r="E52" s="365"/>
      <c r="F52" s="365"/>
      <c r="G52" s="365"/>
    </row>
    <row r="53" spans="2:7" ht="12.75">
      <c r="B53" s="365"/>
      <c r="C53" s="365"/>
      <c r="D53" s="365"/>
      <c r="E53" s="365"/>
      <c r="F53" s="365"/>
      <c r="G53" s="365"/>
    </row>
  </sheetData>
  <sheetProtection/>
  <mergeCells count="18">
    <mergeCell ref="B49:G49"/>
    <mergeCell ref="B50:G50"/>
    <mergeCell ref="A23:B23"/>
    <mergeCell ref="C8:E8"/>
    <mergeCell ref="C9:E9"/>
    <mergeCell ref="C10:E10"/>
    <mergeCell ref="C11:E11"/>
    <mergeCell ref="C12:E12"/>
    <mergeCell ref="B51:G51"/>
    <mergeCell ref="B52:G52"/>
    <mergeCell ref="B53:G53"/>
    <mergeCell ref="F32:G32"/>
    <mergeCell ref="F33:G33"/>
    <mergeCell ref="F34:G34"/>
    <mergeCell ref="F35:G35"/>
    <mergeCell ref="F36:G36"/>
    <mergeCell ref="B39:G47"/>
    <mergeCell ref="B48:G48"/>
  </mergeCells>
  <printOptions/>
  <pageMargins left="0.5905511811023623" right="0.2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79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9" t="s">
        <v>3</v>
      </c>
      <c r="B1" s="291"/>
      <c r="C1" s="179" t="s">
        <v>103</v>
      </c>
      <c r="D1" s="180"/>
      <c r="E1" s="181"/>
      <c r="F1" s="180"/>
      <c r="G1" s="182" t="s">
        <v>75</v>
      </c>
      <c r="H1" s="183" t="s">
        <v>104</v>
      </c>
      <c r="I1" s="184"/>
    </row>
    <row r="2" spans="1:9" ht="13.5" thickBot="1">
      <c r="A2" s="292" t="s">
        <v>76</v>
      </c>
      <c r="B2" s="376"/>
      <c r="C2" s="185" t="s">
        <v>105</v>
      </c>
      <c r="D2" s="186"/>
      <c r="E2" s="187"/>
      <c r="F2" s="186"/>
      <c r="G2" s="377" t="s">
        <v>102</v>
      </c>
      <c r="H2" s="378"/>
      <c r="I2" s="379"/>
    </row>
    <row r="3" ht="13.5" thickTop="1">
      <c r="F3" s="121"/>
    </row>
    <row r="4" spans="1:9" ht="19.5" customHeight="1">
      <c r="A4" s="188" t="s">
        <v>370</v>
      </c>
      <c r="B4" s="189"/>
      <c r="C4" s="189"/>
      <c r="D4" s="189"/>
      <c r="E4" s="190"/>
      <c r="F4" s="189"/>
      <c r="G4" s="189"/>
      <c r="H4" s="189"/>
      <c r="I4" s="189"/>
    </row>
    <row r="5" ht="13.5" thickBot="1"/>
    <row r="6" spans="1:9" s="121" customFormat="1" ht="13.5" thickBot="1">
      <c r="A6" s="191"/>
      <c r="B6" s="192" t="s">
        <v>77</v>
      </c>
      <c r="C6" s="192"/>
      <c r="D6" s="193"/>
      <c r="E6" s="194" t="s">
        <v>25</v>
      </c>
      <c r="F6" s="195" t="s">
        <v>26</v>
      </c>
      <c r="G6" s="195" t="s">
        <v>27</v>
      </c>
      <c r="H6" s="195" t="s">
        <v>28</v>
      </c>
      <c r="I6" s="196" t="s">
        <v>29</v>
      </c>
    </row>
    <row r="7" spans="1:9" s="121" customFormat="1" ht="12.75">
      <c r="A7" s="279" t="str">
        <f>'SO01 SO01 Pol'!B7</f>
        <v>1</v>
      </c>
      <c r="B7" s="60" t="str">
        <f>'SO01 SO01 Pol'!C7</f>
        <v>Zemní práce</v>
      </c>
      <c r="D7" s="197"/>
      <c r="E7" s="280">
        <f>'SO01 SO01 Pol'!G37</f>
        <v>0</v>
      </c>
      <c r="F7" s="281">
        <v>0</v>
      </c>
      <c r="G7" s="281">
        <v>0</v>
      </c>
      <c r="H7" s="281">
        <v>0</v>
      </c>
      <c r="I7" s="282">
        <v>0</v>
      </c>
    </row>
    <row r="8" spans="1:9" s="121" customFormat="1" ht="12.75">
      <c r="A8" s="279" t="str">
        <f>'SO01 SO01 Pol'!B38</f>
        <v>5</v>
      </c>
      <c r="B8" s="60" t="str">
        <f>'SO01 SO01 Pol'!C38</f>
        <v>Komunikace</v>
      </c>
      <c r="D8" s="197"/>
      <c r="E8" s="280">
        <f>'SO01 SO01 Pol'!G67</f>
        <v>0</v>
      </c>
      <c r="F8" s="281">
        <v>0</v>
      </c>
      <c r="G8" s="281">
        <v>0</v>
      </c>
      <c r="H8" s="281">
        <v>0</v>
      </c>
      <c r="I8" s="282">
        <v>0</v>
      </c>
    </row>
    <row r="9" spans="1:9" s="121" customFormat="1" ht="12.75">
      <c r="A9" s="279" t="str">
        <f>'SO01 SO01 Pol'!B68</f>
        <v>59</v>
      </c>
      <c r="B9" s="60" t="str">
        <f>'SO01 SO01 Pol'!C68</f>
        <v>Dlažby a předlažby komunikací</v>
      </c>
      <c r="D9" s="197"/>
      <c r="E9" s="280">
        <f>'SO01 SO01 Pol'!G71</f>
        <v>0</v>
      </c>
      <c r="F9" s="281">
        <v>0</v>
      </c>
      <c r="G9" s="281">
        <v>0</v>
      </c>
      <c r="H9" s="281">
        <v>0</v>
      </c>
      <c r="I9" s="282">
        <v>0</v>
      </c>
    </row>
    <row r="10" spans="1:9" s="121" customFormat="1" ht="12.75">
      <c r="A10" s="279" t="str">
        <f>'SO01 SO01 Pol'!B72</f>
        <v>91</v>
      </c>
      <c r="B10" s="60" t="str">
        <f>'SO01 SO01 Pol'!C72</f>
        <v>Doplňující práce na komunikaci</v>
      </c>
      <c r="D10" s="197"/>
      <c r="E10" s="280">
        <f>'SO01 SO01 Pol'!G94</f>
        <v>0</v>
      </c>
      <c r="F10" s="281">
        <v>0</v>
      </c>
      <c r="G10" s="281">
        <v>0</v>
      </c>
      <c r="H10" s="281">
        <v>0</v>
      </c>
      <c r="I10" s="282">
        <v>0</v>
      </c>
    </row>
    <row r="11" spans="1:9" s="121" customFormat="1" ht="12.75">
      <c r="A11" s="279" t="str">
        <f>'SO01 SO01 Pol'!B95</f>
        <v>99</v>
      </c>
      <c r="B11" s="60" t="str">
        <f>'SO01 SO01 Pol'!C95</f>
        <v>Přesun hmot</v>
      </c>
      <c r="D11" s="197"/>
      <c r="E11" s="280">
        <f>'SO01 SO01 Pol'!G97</f>
        <v>0</v>
      </c>
      <c r="F11" s="281">
        <v>0</v>
      </c>
      <c r="G11" s="281">
        <v>0</v>
      </c>
      <c r="H11" s="281">
        <v>0</v>
      </c>
      <c r="I11" s="282">
        <v>0</v>
      </c>
    </row>
    <row r="12" spans="1:9" s="121" customFormat="1" ht="12.75">
      <c r="A12" s="279" t="str">
        <f>'SO01 SO01 Pol'!B98</f>
        <v>D96</v>
      </c>
      <c r="B12" s="60" t="str">
        <f>'SO01 SO01 Pol'!C98</f>
        <v>Přesuny suti a vybouraných hmot</v>
      </c>
      <c r="D12" s="197"/>
      <c r="E12" s="280">
        <v>0</v>
      </c>
      <c r="F12" s="281">
        <v>0</v>
      </c>
      <c r="G12" s="281">
        <v>0</v>
      </c>
      <c r="H12" s="281">
        <f>'SO01 SO01 Pol'!G103</f>
        <v>0</v>
      </c>
      <c r="I12" s="282">
        <v>0</v>
      </c>
    </row>
    <row r="13" spans="1:9" s="121" customFormat="1" ht="12.75">
      <c r="A13" s="279" t="str">
        <f>'SO01 SO01 Pol'!B104</f>
        <v>M21</v>
      </c>
      <c r="B13" s="60" t="str">
        <f>'SO01 SO01 Pol'!C104</f>
        <v>Elektromontáže</v>
      </c>
      <c r="D13" s="197"/>
      <c r="E13" s="280">
        <v>0</v>
      </c>
      <c r="F13" s="281">
        <v>0</v>
      </c>
      <c r="G13" s="281">
        <v>0</v>
      </c>
      <c r="H13" s="281">
        <f>'SO01 SO01 Pol'!G125</f>
        <v>0</v>
      </c>
      <c r="I13" s="282">
        <v>0</v>
      </c>
    </row>
    <row r="14" spans="1:9" s="121" customFormat="1" ht="13.5" thickBot="1">
      <c r="A14" s="279" t="str">
        <f>'SO01 SO01 Pol'!B126</f>
        <v>M46</v>
      </c>
      <c r="B14" s="60" t="str">
        <f>'SO01 SO01 Pol'!C126</f>
        <v>Zemní práce při montážích</v>
      </c>
      <c r="D14" s="197"/>
      <c r="E14" s="280">
        <v>0</v>
      </c>
      <c r="F14" s="281">
        <v>0</v>
      </c>
      <c r="G14" s="281">
        <v>0</v>
      </c>
      <c r="H14" s="281">
        <f>'SO01 SO01 Pol'!G132</f>
        <v>0</v>
      </c>
      <c r="I14" s="282">
        <v>0</v>
      </c>
    </row>
    <row r="15" spans="1:9" s="13" customFormat="1" ht="13.5" thickBot="1">
      <c r="A15" s="198"/>
      <c r="B15" s="199" t="s">
        <v>78</v>
      </c>
      <c r="C15" s="199"/>
      <c r="D15" s="200"/>
      <c r="E15" s="201">
        <f>SUM(E7:E14)</f>
        <v>0</v>
      </c>
      <c r="F15" s="202">
        <f>SUM(F7:F14)</f>
        <v>0</v>
      </c>
      <c r="G15" s="202">
        <f>SUM(G7:G14)</f>
        <v>0</v>
      </c>
      <c r="H15" s="202">
        <f>SUM(H7:H14)</f>
        <v>0</v>
      </c>
      <c r="I15" s="203">
        <f>SUM(I7:I14)</f>
        <v>0</v>
      </c>
    </row>
    <row r="16" spans="1:9" ht="12.75">
      <c r="A16" s="121"/>
      <c r="B16" s="121"/>
      <c r="C16" s="121"/>
      <c r="D16" s="121"/>
      <c r="E16" s="121"/>
      <c r="F16" s="121"/>
      <c r="G16" s="121"/>
      <c r="H16" s="121"/>
      <c r="I16" s="121"/>
    </row>
    <row r="17" spans="1:57" ht="19.5" customHeight="1">
      <c r="A17" s="189" t="s">
        <v>79</v>
      </c>
      <c r="B17" s="189"/>
      <c r="C17" s="189"/>
      <c r="D17" s="189"/>
      <c r="E17" s="189"/>
      <c r="F17" s="189"/>
      <c r="G17" s="204"/>
      <c r="H17" s="189"/>
      <c r="I17" s="189"/>
      <c r="BA17" s="127"/>
      <c r="BB17" s="127"/>
      <c r="BC17" s="127"/>
      <c r="BD17" s="127"/>
      <c r="BE17" s="127"/>
    </row>
    <row r="18" ht="13.5" thickBot="1"/>
    <row r="19" spans="1:12" ht="12.75">
      <c r="A19" s="156" t="s">
        <v>80</v>
      </c>
      <c r="B19" s="157"/>
      <c r="C19" s="157"/>
      <c r="D19" s="205"/>
      <c r="E19" s="206" t="s">
        <v>81</v>
      </c>
      <c r="F19" s="207" t="s">
        <v>12</v>
      </c>
      <c r="G19" s="208" t="s">
        <v>82</v>
      </c>
      <c r="H19" s="209"/>
      <c r="I19" s="210" t="s">
        <v>81</v>
      </c>
      <c r="K19" s="166"/>
      <c r="L19" s="166"/>
    </row>
    <row r="20" spans="1:53" ht="12.75">
      <c r="A20" s="150" t="s">
        <v>284</v>
      </c>
      <c r="B20" s="141"/>
      <c r="C20" s="141"/>
      <c r="D20" s="211"/>
      <c r="E20" s="334"/>
      <c r="F20" s="213">
        <v>0</v>
      </c>
      <c r="G20" s="214">
        <v>0</v>
      </c>
      <c r="H20" s="215"/>
      <c r="I20" s="216">
        <f aca="true" t="shared" si="0" ref="I20:I27">E20+F20*G20/100</f>
        <v>0</v>
      </c>
      <c r="K20" s="332"/>
      <c r="L20" s="166"/>
      <c r="BA20" s="1">
        <v>0</v>
      </c>
    </row>
    <row r="21" spans="1:53" ht="12.75">
      <c r="A21" s="150" t="s">
        <v>285</v>
      </c>
      <c r="B21" s="141"/>
      <c r="C21" s="141"/>
      <c r="D21" s="211"/>
      <c r="E21" s="334"/>
      <c r="F21" s="213">
        <v>0</v>
      </c>
      <c r="G21" s="214">
        <v>0</v>
      </c>
      <c r="H21" s="215"/>
      <c r="I21" s="216">
        <f t="shared" si="0"/>
        <v>0</v>
      </c>
      <c r="K21" s="332"/>
      <c r="L21" s="166"/>
      <c r="BA21" s="1">
        <v>0</v>
      </c>
    </row>
    <row r="22" spans="1:53" ht="12.75">
      <c r="A22" s="150" t="s">
        <v>286</v>
      </c>
      <c r="B22" s="141"/>
      <c r="C22" s="141"/>
      <c r="D22" s="211"/>
      <c r="E22" s="334"/>
      <c r="F22" s="213">
        <v>0</v>
      </c>
      <c r="G22" s="214">
        <v>0</v>
      </c>
      <c r="H22" s="215"/>
      <c r="I22" s="216">
        <f t="shared" si="0"/>
        <v>0</v>
      </c>
      <c r="K22" s="332"/>
      <c r="L22" s="166"/>
      <c r="BA22" s="1">
        <v>0</v>
      </c>
    </row>
    <row r="23" spans="1:53" ht="12.75">
      <c r="A23" s="150" t="s">
        <v>287</v>
      </c>
      <c r="B23" s="141"/>
      <c r="C23" s="141"/>
      <c r="D23" s="211"/>
      <c r="E23" s="334"/>
      <c r="F23" s="213">
        <v>0</v>
      </c>
      <c r="G23" s="214">
        <v>0</v>
      </c>
      <c r="H23" s="215"/>
      <c r="I23" s="216">
        <f t="shared" si="0"/>
        <v>0</v>
      </c>
      <c r="K23" s="332"/>
      <c r="L23" s="166"/>
      <c r="BA23" s="1">
        <v>0</v>
      </c>
    </row>
    <row r="24" spans="1:53" ht="12.75">
      <c r="A24" s="150" t="s">
        <v>288</v>
      </c>
      <c r="B24" s="141"/>
      <c r="C24" s="141"/>
      <c r="D24" s="211"/>
      <c r="E24" s="212">
        <v>0</v>
      </c>
      <c r="F24" s="335">
        <v>0</v>
      </c>
      <c r="G24" s="336">
        <v>0</v>
      </c>
      <c r="H24" s="337"/>
      <c r="I24" s="338">
        <f t="shared" si="0"/>
        <v>0</v>
      </c>
      <c r="K24" s="333"/>
      <c r="L24" s="332"/>
      <c r="BA24" s="1">
        <v>1</v>
      </c>
    </row>
    <row r="25" spans="1:53" ht="12.75">
      <c r="A25" s="150" t="s">
        <v>289</v>
      </c>
      <c r="B25" s="141"/>
      <c r="C25" s="141"/>
      <c r="D25" s="211"/>
      <c r="E25" s="212">
        <v>0</v>
      </c>
      <c r="F25" s="213">
        <v>0</v>
      </c>
      <c r="G25" s="214">
        <v>0</v>
      </c>
      <c r="H25" s="215"/>
      <c r="I25" s="216">
        <f t="shared" si="0"/>
        <v>0</v>
      </c>
      <c r="K25" s="166"/>
      <c r="L25" s="166"/>
      <c r="BA25" s="1">
        <v>1</v>
      </c>
    </row>
    <row r="26" spans="1:53" ht="12.75">
      <c r="A26" s="150" t="s">
        <v>290</v>
      </c>
      <c r="B26" s="141"/>
      <c r="C26" s="141"/>
      <c r="D26" s="211"/>
      <c r="E26" s="212">
        <v>0</v>
      </c>
      <c r="F26" s="213">
        <v>0</v>
      </c>
      <c r="G26" s="214">
        <v>0</v>
      </c>
      <c r="H26" s="215"/>
      <c r="I26" s="216">
        <f t="shared" si="0"/>
        <v>0</v>
      </c>
      <c r="BA26" s="1">
        <v>2</v>
      </c>
    </row>
    <row r="27" spans="1:53" ht="12.75">
      <c r="A27" s="150" t="s">
        <v>291</v>
      </c>
      <c r="B27" s="141"/>
      <c r="C27" s="141"/>
      <c r="D27" s="211"/>
      <c r="E27" s="212">
        <v>0</v>
      </c>
      <c r="F27" s="213">
        <v>0</v>
      </c>
      <c r="G27" s="214">
        <v>0</v>
      </c>
      <c r="H27" s="215"/>
      <c r="I27" s="216">
        <f t="shared" si="0"/>
        <v>0</v>
      </c>
      <c r="BA27" s="1">
        <v>2</v>
      </c>
    </row>
    <row r="28" spans="1:9" ht="13.5" thickBot="1">
      <c r="A28" s="217"/>
      <c r="B28" s="218" t="s">
        <v>83</v>
      </c>
      <c r="C28" s="219"/>
      <c r="D28" s="220"/>
      <c r="E28" s="221"/>
      <c r="F28" s="222"/>
      <c r="G28" s="222"/>
      <c r="H28" s="380">
        <f>SUM(I20:I27)</f>
        <v>0</v>
      </c>
      <c r="I28" s="381"/>
    </row>
    <row r="30" spans="2:9" ht="12.75">
      <c r="B30" s="13"/>
      <c r="F30" s="223"/>
      <c r="G30" s="224"/>
      <c r="H30" s="224"/>
      <c r="I30" s="45"/>
    </row>
    <row r="31" spans="6:9" ht="12.75">
      <c r="F31" s="223"/>
      <c r="G31" s="224"/>
      <c r="H31" s="224"/>
      <c r="I31" s="45"/>
    </row>
    <row r="32" spans="6:9" ht="12.75">
      <c r="F32" s="223"/>
      <c r="G32" s="224"/>
      <c r="H32" s="224"/>
      <c r="I32" s="45"/>
    </row>
    <row r="33" spans="6:9" ht="12.75">
      <c r="F33" s="223"/>
      <c r="G33" s="224"/>
      <c r="H33" s="224"/>
      <c r="I33" s="45"/>
    </row>
    <row r="34" spans="6:9" ht="12.75">
      <c r="F34" s="223"/>
      <c r="G34" s="224"/>
      <c r="H34" s="224"/>
      <c r="I34" s="45"/>
    </row>
    <row r="35" spans="6:9" ht="12.75">
      <c r="F35" s="223"/>
      <c r="G35" s="224"/>
      <c r="H35" s="224"/>
      <c r="I35" s="45"/>
    </row>
    <row r="36" spans="6:9" ht="12.75">
      <c r="F36" s="223"/>
      <c r="G36" s="224"/>
      <c r="H36" s="224"/>
      <c r="I36" s="45"/>
    </row>
    <row r="37" spans="6:9" ht="12.75">
      <c r="F37" s="223"/>
      <c r="G37" s="224"/>
      <c r="H37" s="224"/>
      <c r="I37" s="45"/>
    </row>
    <row r="38" spans="6:9" ht="12.75">
      <c r="F38" s="223"/>
      <c r="G38" s="224"/>
      <c r="H38" s="224"/>
      <c r="I38" s="45"/>
    </row>
    <row r="39" spans="6:9" ht="12.75">
      <c r="F39" s="223"/>
      <c r="G39" s="224"/>
      <c r="H39" s="224"/>
      <c r="I39" s="45"/>
    </row>
    <row r="40" spans="6:9" ht="12.75">
      <c r="F40" s="223"/>
      <c r="G40" s="224"/>
      <c r="H40" s="224"/>
      <c r="I40" s="45"/>
    </row>
    <row r="41" spans="6:9" ht="12.75">
      <c r="F41" s="223"/>
      <c r="G41" s="224"/>
      <c r="H41" s="224"/>
      <c r="I41" s="45"/>
    </row>
    <row r="42" spans="6:9" ht="12.75">
      <c r="F42" s="223"/>
      <c r="G42" s="224"/>
      <c r="H42" s="224"/>
      <c r="I42" s="45"/>
    </row>
    <row r="43" spans="6:9" ht="12.75">
      <c r="F43" s="223"/>
      <c r="G43" s="224"/>
      <c r="H43" s="224"/>
      <c r="I43" s="45"/>
    </row>
    <row r="44" spans="6:9" ht="12.75">
      <c r="F44" s="223"/>
      <c r="G44" s="224"/>
      <c r="H44" s="224"/>
      <c r="I44" s="45"/>
    </row>
    <row r="45" spans="6:9" ht="12.75">
      <c r="F45" s="223"/>
      <c r="G45" s="224"/>
      <c r="H45" s="224"/>
      <c r="I45" s="45"/>
    </row>
    <row r="46" spans="6:9" ht="12.75">
      <c r="F46" s="223"/>
      <c r="G46" s="224"/>
      <c r="H46" s="224"/>
      <c r="I46" s="45"/>
    </row>
    <row r="47" spans="6:9" ht="12.75">
      <c r="F47" s="223"/>
      <c r="G47" s="224"/>
      <c r="H47" s="224"/>
      <c r="I47" s="45"/>
    </row>
    <row r="48" spans="6:9" ht="12.75">
      <c r="F48" s="223"/>
      <c r="G48" s="224"/>
      <c r="H48" s="224"/>
      <c r="I48" s="45"/>
    </row>
    <row r="49" spans="6:9" ht="12.75">
      <c r="F49" s="223"/>
      <c r="G49" s="224"/>
      <c r="H49" s="224"/>
      <c r="I49" s="45"/>
    </row>
    <row r="50" spans="6:9" ht="12.75">
      <c r="F50" s="223"/>
      <c r="G50" s="224"/>
      <c r="H50" s="224"/>
      <c r="I50" s="45"/>
    </row>
    <row r="51" spans="6:9" ht="12.75">
      <c r="F51" s="223"/>
      <c r="G51" s="224"/>
      <c r="H51" s="224"/>
      <c r="I51" s="45"/>
    </row>
    <row r="52" spans="6:9" ht="12.75">
      <c r="F52" s="223"/>
      <c r="G52" s="224"/>
      <c r="H52" s="224"/>
      <c r="I52" s="45"/>
    </row>
    <row r="53" spans="6:9" ht="12.75">
      <c r="F53" s="223"/>
      <c r="G53" s="224"/>
      <c r="H53" s="224"/>
      <c r="I53" s="45"/>
    </row>
    <row r="54" spans="6:9" ht="12.75">
      <c r="F54" s="223"/>
      <c r="G54" s="224"/>
      <c r="H54" s="224"/>
      <c r="I54" s="45"/>
    </row>
    <row r="55" spans="6:9" ht="12.75">
      <c r="F55" s="223"/>
      <c r="G55" s="224"/>
      <c r="H55" s="224"/>
      <c r="I55" s="45"/>
    </row>
    <row r="56" spans="6:9" ht="12.75">
      <c r="F56" s="223"/>
      <c r="G56" s="224"/>
      <c r="H56" s="224"/>
      <c r="I56" s="45"/>
    </row>
    <row r="57" spans="6:9" ht="12.75">
      <c r="F57" s="223"/>
      <c r="G57" s="224"/>
      <c r="H57" s="224"/>
      <c r="I57" s="45"/>
    </row>
    <row r="58" spans="6:9" ht="12.75">
      <c r="F58" s="223"/>
      <c r="G58" s="224"/>
      <c r="H58" s="224"/>
      <c r="I58" s="45"/>
    </row>
    <row r="59" spans="6:9" ht="12.75">
      <c r="F59" s="223"/>
      <c r="G59" s="224"/>
      <c r="H59" s="224"/>
      <c r="I59" s="45"/>
    </row>
    <row r="60" spans="6:9" ht="12.75">
      <c r="F60" s="223"/>
      <c r="G60" s="224"/>
      <c r="H60" s="224"/>
      <c r="I60" s="45"/>
    </row>
    <row r="61" spans="6:9" ht="12.75">
      <c r="F61" s="223"/>
      <c r="G61" s="224"/>
      <c r="H61" s="224"/>
      <c r="I61" s="45"/>
    </row>
    <row r="62" spans="6:9" ht="12.75">
      <c r="F62" s="223"/>
      <c r="G62" s="224"/>
      <c r="H62" s="224"/>
      <c r="I62" s="45"/>
    </row>
    <row r="63" spans="6:9" ht="12.75">
      <c r="F63" s="223"/>
      <c r="G63" s="224"/>
      <c r="H63" s="224"/>
      <c r="I63" s="45"/>
    </row>
    <row r="64" spans="6:9" ht="12.75">
      <c r="F64" s="223"/>
      <c r="G64" s="224"/>
      <c r="H64" s="224"/>
      <c r="I64" s="45"/>
    </row>
    <row r="65" spans="6:9" ht="12.75">
      <c r="F65" s="223"/>
      <c r="G65" s="224"/>
      <c r="H65" s="224"/>
      <c r="I65" s="45"/>
    </row>
    <row r="66" spans="6:9" ht="12.75">
      <c r="F66" s="223"/>
      <c r="G66" s="224"/>
      <c r="H66" s="224"/>
      <c r="I66" s="45"/>
    </row>
    <row r="67" spans="6:9" ht="12.75">
      <c r="F67" s="223"/>
      <c r="G67" s="224"/>
      <c r="H67" s="224"/>
      <c r="I67" s="45"/>
    </row>
    <row r="68" spans="6:9" ht="12.75">
      <c r="F68" s="223"/>
      <c r="G68" s="224"/>
      <c r="H68" s="224"/>
      <c r="I68" s="45"/>
    </row>
    <row r="69" spans="6:9" ht="12.75">
      <c r="F69" s="223"/>
      <c r="G69" s="224"/>
      <c r="H69" s="224"/>
      <c r="I69" s="45"/>
    </row>
    <row r="70" spans="6:9" ht="12.75">
      <c r="F70" s="223"/>
      <c r="G70" s="224"/>
      <c r="H70" s="224"/>
      <c r="I70" s="45"/>
    </row>
    <row r="71" spans="6:9" ht="12.75">
      <c r="F71" s="223"/>
      <c r="G71" s="224"/>
      <c r="H71" s="224"/>
      <c r="I71" s="45"/>
    </row>
    <row r="72" spans="6:9" ht="12.75">
      <c r="F72" s="223"/>
      <c r="G72" s="224"/>
      <c r="H72" s="224"/>
      <c r="I72" s="45"/>
    </row>
    <row r="73" spans="6:9" ht="12.75">
      <c r="F73" s="223"/>
      <c r="G73" s="224"/>
      <c r="H73" s="224"/>
      <c r="I73" s="45"/>
    </row>
    <row r="74" spans="6:9" ht="12.75">
      <c r="F74" s="223"/>
      <c r="G74" s="224"/>
      <c r="H74" s="224"/>
      <c r="I74" s="45"/>
    </row>
    <row r="75" spans="6:9" ht="12.75">
      <c r="F75" s="223"/>
      <c r="G75" s="224"/>
      <c r="H75" s="224"/>
      <c r="I75" s="45"/>
    </row>
    <row r="76" spans="6:9" ht="12.75">
      <c r="F76" s="223"/>
      <c r="G76" s="224"/>
      <c r="H76" s="224"/>
      <c r="I76" s="45"/>
    </row>
    <row r="77" spans="6:9" ht="12.75">
      <c r="F77" s="223"/>
      <c r="G77" s="224"/>
      <c r="H77" s="224"/>
      <c r="I77" s="45"/>
    </row>
    <row r="78" spans="6:9" ht="12.75">
      <c r="F78" s="223"/>
      <c r="G78" s="224"/>
      <c r="H78" s="224"/>
      <c r="I78" s="45"/>
    </row>
    <row r="79" spans="6:9" ht="12.75">
      <c r="F79" s="223"/>
      <c r="G79" s="224"/>
      <c r="H79" s="224"/>
      <c r="I79" s="45"/>
    </row>
  </sheetData>
  <sheetProtection/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05"/>
  <sheetViews>
    <sheetView showGridLines="0" showZeros="0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4.375" style="225" customWidth="1"/>
    <col min="2" max="2" width="11.625" style="225" customWidth="1"/>
    <col min="3" max="3" width="40.375" style="225" customWidth="1"/>
    <col min="4" max="4" width="5.625" style="225" customWidth="1"/>
    <col min="5" max="5" width="8.625" style="233" customWidth="1"/>
    <col min="6" max="6" width="9.875" style="225" customWidth="1"/>
    <col min="7" max="7" width="13.875" style="225" customWidth="1"/>
    <col min="8" max="8" width="11.75390625" style="225" hidden="1" customWidth="1"/>
    <col min="9" max="9" width="11.625" style="225" hidden="1" customWidth="1"/>
    <col min="10" max="10" width="11.00390625" style="225" hidden="1" customWidth="1"/>
    <col min="11" max="11" width="10.375" style="225" hidden="1" customWidth="1"/>
    <col min="12" max="12" width="16.25390625" style="225" customWidth="1"/>
    <col min="13" max="16384" width="9.125" style="225" customWidth="1"/>
  </cols>
  <sheetData>
    <row r="1" spans="1:7" ht="15.75">
      <c r="A1" s="388" t="s">
        <v>371</v>
      </c>
      <c r="B1" s="388"/>
      <c r="C1" s="388"/>
      <c r="D1" s="388"/>
      <c r="E1" s="388"/>
      <c r="F1" s="388"/>
      <c r="G1" s="388"/>
    </row>
    <row r="2" spans="2:7" ht="14.25" customHeight="1" thickBot="1">
      <c r="B2" s="226"/>
      <c r="C2" s="227"/>
      <c r="D2" s="227"/>
      <c r="E2" s="228"/>
      <c r="F2" s="227"/>
      <c r="G2" s="227"/>
    </row>
    <row r="3" spans="1:7" ht="13.5" thickTop="1">
      <c r="A3" s="319" t="s">
        <v>3</v>
      </c>
      <c r="B3" s="291"/>
      <c r="C3" s="179" t="s">
        <v>103</v>
      </c>
      <c r="D3" s="180"/>
      <c r="E3" s="229" t="s">
        <v>84</v>
      </c>
      <c r="F3" s="230" t="str">
        <f>'SO01 SO01 Rek'!H1</f>
        <v>SO01</v>
      </c>
      <c r="G3" s="231"/>
    </row>
    <row r="4" spans="1:7" ht="13.5" thickBot="1">
      <c r="A4" s="389" t="s">
        <v>76</v>
      </c>
      <c r="B4" s="376"/>
      <c r="C4" s="185" t="s">
        <v>105</v>
      </c>
      <c r="D4" s="186"/>
      <c r="E4" s="390" t="str">
        <f>'SO01 SO01 Rek'!G2</f>
        <v>Prodloužení chodníku,VO-směr Sedlo Střelsk.Hoštice</v>
      </c>
      <c r="F4" s="391"/>
      <c r="G4" s="392"/>
    </row>
    <row r="5" spans="1:7" ht="13.5" thickTop="1">
      <c r="A5" s="232"/>
      <c r="G5" s="234"/>
    </row>
    <row r="6" spans="1:11" ht="27" customHeight="1">
      <c r="A6" s="235" t="s">
        <v>85</v>
      </c>
      <c r="B6" s="236" t="s">
        <v>86</v>
      </c>
      <c r="C6" s="236" t="s">
        <v>87</v>
      </c>
      <c r="D6" s="236" t="s">
        <v>88</v>
      </c>
      <c r="E6" s="237" t="s">
        <v>89</v>
      </c>
      <c r="F6" s="236" t="s">
        <v>90</v>
      </c>
      <c r="G6" s="238" t="s">
        <v>91</v>
      </c>
      <c r="H6" s="239" t="s">
        <v>92</v>
      </c>
      <c r="I6" s="239" t="s">
        <v>93</v>
      </c>
      <c r="J6" s="239" t="s">
        <v>94</v>
      </c>
      <c r="K6" s="239" t="s">
        <v>95</v>
      </c>
    </row>
    <row r="7" spans="1:11" ht="12.75">
      <c r="A7" s="240" t="s">
        <v>96</v>
      </c>
      <c r="B7" s="241" t="s">
        <v>97</v>
      </c>
      <c r="C7" s="242" t="s">
        <v>98</v>
      </c>
      <c r="D7" s="243"/>
      <c r="E7" s="244"/>
      <c r="F7" s="244"/>
      <c r="G7" s="245"/>
      <c r="H7" s="246"/>
      <c r="I7" s="247"/>
      <c r="J7" s="248"/>
      <c r="K7" s="249"/>
    </row>
    <row r="8" spans="1:11" ht="12.75">
      <c r="A8" s="250">
        <v>1</v>
      </c>
      <c r="B8" s="251" t="s">
        <v>107</v>
      </c>
      <c r="C8" s="252" t="s">
        <v>108</v>
      </c>
      <c r="D8" s="253" t="s">
        <v>109</v>
      </c>
      <c r="E8" s="254">
        <v>1.28</v>
      </c>
      <c r="F8" s="343"/>
      <c r="G8" s="255">
        <f>E8*F8</f>
        <v>0</v>
      </c>
      <c r="H8" s="256">
        <v>0</v>
      </c>
      <c r="I8" s="257">
        <f>E8*H8</f>
        <v>0</v>
      </c>
      <c r="J8" s="256">
        <v>-0.26</v>
      </c>
      <c r="K8" s="257">
        <f>E8*J8</f>
        <v>-0.33280000000000004</v>
      </c>
    </row>
    <row r="9" spans="1:11" ht="12.75">
      <c r="A9" s="258"/>
      <c r="B9" s="260"/>
      <c r="C9" s="382" t="s">
        <v>110</v>
      </c>
      <c r="D9" s="383"/>
      <c r="E9" s="261">
        <v>1.28</v>
      </c>
      <c r="F9" s="341"/>
      <c r="G9" s="339"/>
      <c r="H9" s="262"/>
      <c r="I9" s="259"/>
      <c r="J9" s="263"/>
      <c r="K9" s="259"/>
    </row>
    <row r="10" spans="1:11" ht="12.75">
      <c r="A10" s="250">
        <v>2</v>
      </c>
      <c r="B10" s="251" t="s">
        <v>111</v>
      </c>
      <c r="C10" s="252" t="s">
        <v>112</v>
      </c>
      <c r="D10" s="253" t="s">
        <v>109</v>
      </c>
      <c r="E10" s="254">
        <v>23.3</v>
      </c>
      <c r="F10" s="343"/>
      <c r="G10" s="340">
        <f>E10*F10</f>
        <v>0</v>
      </c>
      <c r="H10" s="256">
        <v>0</v>
      </c>
      <c r="I10" s="257">
        <f>E10*H10</f>
        <v>0</v>
      </c>
      <c r="J10" s="256">
        <v>-0.24</v>
      </c>
      <c r="K10" s="257">
        <f>E10*J10</f>
        <v>-5.592</v>
      </c>
    </row>
    <row r="11" spans="1:11" ht="12.75">
      <c r="A11" s="258"/>
      <c r="B11" s="260"/>
      <c r="C11" s="382" t="s">
        <v>113</v>
      </c>
      <c r="D11" s="383"/>
      <c r="E11" s="261">
        <v>10.5</v>
      </c>
      <c r="F11" s="341"/>
      <c r="G11" s="339"/>
      <c r="H11" s="262"/>
      <c r="I11" s="259"/>
      <c r="J11" s="263"/>
      <c r="K11" s="259"/>
    </row>
    <row r="12" spans="1:11" ht="12.75">
      <c r="A12" s="258"/>
      <c r="B12" s="260"/>
      <c r="C12" s="382" t="s">
        <v>114</v>
      </c>
      <c r="D12" s="383"/>
      <c r="E12" s="261">
        <v>12.8</v>
      </c>
      <c r="F12" s="341"/>
      <c r="G12" s="339"/>
      <c r="H12" s="262"/>
      <c r="I12" s="259"/>
      <c r="J12" s="263"/>
      <c r="K12" s="259"/>
    </row>
    <row r="13" spans="1:11" ht="12.75">
      <c r="A13" s="250">
        <v>3</v>
      </c>
      <c r="B13" s="251" t="s">
        <v>115</v>
      </c>
      <c r="C13" s="252" t="s">
        <v>116</v>
      </c>
      <c r="D13" s="253" t="s">
        <v>109</v>
      </c>
      <c r="E13" s="254">
        <v>23.3</v>
      </c>
      <c r="F13" s="343"/>
      <c r="G13" s="340">
        <f>E13*F13</f>
        <v>0</v>
      </c>
      <c r="H13" s="256">
        <v>0</v>
      </c>
      <c r="I13" s="257">
        <f>E13*H13</f>
        <v>0</v>
      </c>
      <c r="J13" s="256">
        <v>-0.316</v>
      </c>
      <c r="K13" s="257">
        <f>E13*J13</f>
        <v>-7.3628</v>
      </c>
    </row>
    <row r="14" spans="1:11" ht="12.75">
      <c r="A14" s="258"/>
      <c r="B14" s="260"/>
      <c r="C14" s="382" t="s">
        <v>113</v>
      </c>
      <c r="D14" s="383"/>
      <c r="E14" s="261">
        <v>10.5</v>
      </c>
      <c r="F14" s="341"/>
      <c r="G14" s="339"/>
      <c r="H14" s="262"/>
      <c r="I14" s="259"/>
      <c r="J14" s="263"/>
      <c r="K14" s="259"/>
    </row>
    <row r="15" spans="1:11" ht="12.75">
      <c r="A15" s="258"/>
      <c r="B15" s="260"/>
      <c r="C15" s="382" t="s">
        <v>114</v>
      </c>
      <c r="D15" s="383"/>
      <c r="E15" s="261">
        <v>12.8</v>
      </c>
      <c r="F15" s="341"/>
      <c r="G15" s="339"/>
      <c r="H15" s="262"/>
      <c r="I15" s="259"/>
      <c r="J15" s="263"/>
      <c r="K15" s="259"/>
    </row>
    <row r="16" spans="1:11" ht="12.75">
      <c r="A16" s="250">
        <v>4</v>
      </c>
      <c r="B16" s="251" t="s">
        <v>117</v>
      </c>
      <c r="C16" s="252" t="s">
        <v>118</v>
      </c>
      <c r="D16" s="253" t="s">
        <v>119</v>
      </c>
      <c r="E16" s="254">
        <v>3</v>
      </c>
      <c r="F16" s="343"/>
      <c r="G16" s="340">
        <f>E16*F16</f>
        <v>0</v>
      </c>
      <c r="H16" s="256">
        <v>0</v>
      </c>
      <c r="I16" s="257">
        <f>E16*H16</f>
        <v>0</v>
      </c>
      <c r="J16" s="256">
        <v>-0.145</v>
      </c>
      <c r="K16" s="257">
        <f>E16*J16</f>
        <v>-0.43499999999999994</v>
      </c>
    </row>
    <row r="17" spans="1:11" ht="12.75">
      <c r="A17" s="250">
        <v>5</v>
      </c>
      <c r="B17" s="251" t="s">
        <v>120</v>
      </c>
      <c r="C17" s="252" t="s">
        <v>121</v>
      </c>
      <c r="D17" s="253" t="s">
        <v>122</v>
      </c>
      <c r="E17" s="254">
        <v>16.3</v>
      </c>
      <c r="F17" s="343"/>
      <c r="G17" s="340">
        <f>E17*F17</f>
        <v>0</v>
      </c>
      <c r="H17" s="256">
        <v>0</v>
      </c>
      <c r="I17" s="257">
        <f>E17*H17</f>
        <v>0</v>
      </c>
      <c r="J17" s="256">
        <v>0</v>
      </c>
      <c r="K17" s="257">
        <f>E17*J17</f>
        <v>0</v>
      </c>
    </row>
    <row r="18" spans="1:11" ht="12.75">
      <c r="A18" s="258"/>
      <c r="B18" s="260"/>
      <c r="C18" s="382" t="s">
        <v>123</v>
      </c>
      <c r="D18" s="383"/>
      <c r="E18" s="261">
        <v>13</v>
      </c>
      <c r="F18" s="341"/>
      <c r="G18" s="339"/>
      <c r="H18" s="262"/>
      <c r="I18" s="259"/>
      <c r="J18" s="263"/>
      <c r="K18" s="259"/>
    </row>
    <row r="19" spans="1:11" ht="12.75">
      <c r="A19" s="258"/>
      <c r="B19" s="260"/>
      <c r="C19" s="382" t="s">
        <v>124</v>
      </c>
      <c r="D19" s="383"/>
      <c r="E19" s="261">
        <v>1.925</v>
      </c>
      <c r="F19" s="341"/>
      <c r="G19" s="339"/>
      <c r="H19" s="262"/>
      <c r="I19" s="259"/>
      <c r="J19" s="263"/>
      <c r="K19" s="259"/>
    </row>
    <row r="20" spans="1:11" ht="12.75">
      <c r="A20" s="258"/>
      <c r="B20" s="260"/>
      <c r="C20" s="382" t="s">
        <v>125</v>
      </c>
      <c r="D20" s="383"/>
      <c r="E20" s="261">
        <v>1.375</v>
      </c>
      <c r="F20" s="341"/>
      <c r="G20" s="339"/>
      <c r="H20" s="262"/>
      <c r="I20" s="259"/>
      <c r="J20" s="263"/>
      <c r="K20" s="259"/>
    </row>
    <row r="21" spans="1:11" ht="12.75">
      <c r="A21" s="250">
        <v>6</v>
      </c>
      <c r="B21" s="251" t="s">
        <v>126</v>
      </c>
      <c r="C21" s="252" t="s">
        <v>127</v>
      </c>
      <c r="D21" s="253" t="s">
        <v>122</v>
      </c>
      <c r="E21" s="254">
        <v>16.3</v>
      </c>
      <c r="F21" s="343"/>
      <c r="G21" s="340">
        <f>E21*F21</f>
        <v>0</v>
      </c>
      <c r="H21" s="256">
        <v>0</v>
      </c>
      <c r="I21" s="257">
        <f>E21*H21</f>
        <v>0</v>
      </c>
      <c r="J21" s="256">
        <v>0</v>
      </c>
      <c r="K21" s="257">
        <f>E21*J21</f>
        <v>0</v>
      </c>
    </row>
    <row r="22" spans="1:11" ht="12.75">
      <c r="A22" s="258"/>
      <c r="B22" s="260"/>
      <c r="C22" s="382" t="s">
        <v>123</v>
      </c>
      <c r="D22" s="383"/>
      <c r="E22" s="261">
        <v>13</v>
      </c>
      <c r="F22" s="341"/>
      <c r="G22" s="339"/>
      <c r="H22" s="262"/>
      <c r="I22" s="259"/>
      <c r="J22" s="263"/>
      <c r="K22" s="259"/>
    </row>
    <row r="23" spans="1:11" ht="12.75">
      <c r="A23" s="258"/>
      <c r="B23" s="260"/>
      <c r="C23" s="382" t="s">
        <v>124</v>
      </c>
      <c r="D23" s="383"/>
      <c r="E23" s="261">
        <v>1.925</v>
      </c>
      <c r="F23" s="341"/>
      <c r="G23" s="339"/>
      <c r="H23" s="262"/>
      <c r="I23" s="259"/>
      <c r="J23" s="263"/>
      <c r="K23" s="259"/>
    </row>
    <row r="24" spans="1:11" ht="12.75">
      <c r="A24" s="258"/>
      <c r="B24" s="260"/>
      <c r="C24" s="382" t="s">
        <v>125</v>
      </c>
      <c r="D24" s="383"/>
      <c r="E24" s="261">
        <v>1.375</v>
      </c>
      <c r="F24" s="341"/>
      <c r="G24" s="339"/>
      <c r="H24" s="262"/>
      <c r="I24" s="259"/>
      <c r="J24" s="263"/>
      <c r="K24" s="259"/>
    </row>
    <row r="25" spans="1:11" ht="12.75">
      <c r="A25" s="250">
        <v>7</v>
      </c>
      <c r="B25" s="251" t="s">
        <v>128</v>
      </c>
      <c r="C25" s="252" t="s">
        <v>129</v>
      </c>
      <c r="D25" s="253" t="s">
        <v>122</v>
      </c>
      <c r="E25" s="254">
        <v>16.3</v>
      </c>
      <c r="F25" s="343"/>
      <c r="G25" s="340">
        <f>E25*F25</f>
        <v>0</v>
      </c>
      <c r="H25" s="256">
        <v>0</v>
      </c>
      <c r="I25" s="257">
        <f>E25*H25</f>
        <v>0</v>
      </c>
      <c r="J25" s="256">
        <v>0</v>
      </c>
      <c r="K25" s="257">
        <f>E25*J25</f>
        <v>0</v>
      </c>
    </row>
    <row r="26" spans="1:11" ht="12.75">
      <c r="A26" s="258"/>
      <c r="B26" s="260"/>
      <c r="C26" s="382" t="s">
        <v>123</v>
      </c>
      <c r="D26" s="383"/>
      <c r="E26" s="261">
        <v>13</v>
      </c>
      <c r="F26" s="341"/>
      <c r="G26" s="339"/>
      <c r="H26" s="262"/>
      <c r="I26" s="259"/>
      <c r="J26" s="263"/>
      <c r="K26" s="259"/>
    </row>
    <row r="27" spans="1:11" ht="12.75">
      <c r="A27" s="258"/>
      <c r="B27" s="260"/>
      <c r="C27" s="382" t="s">
        <v>124</v>
      </c>
      <c r="D27" s="383"/>
      <c r="E27" s="261">
        <v>1.925</v>
      </c>
      <c r="F27" s="341"/>
      <c r="G27" s="339"/>
      <c r="H27" s="262"/>
      <c r="I27" s="259"/>
      <c r="J27" s="263"/>
      <c r="K27" s="259"/>
    </row>
    <row r="28" spans="1:11" ht="12.75">
      <c r="A28" s="258"/>
      <c r="B28" s="260"/>
      <c r="C28" s="382" t="s">
        <v>125</v>
      </c>
      <c r="D28" s="383"/>
      <c r="E28" s="261">
        <v>1.375</v>
      </c>
      <c r="F28" s="341"/>
      <c r="G28" s="339"/>
      <c r="H28" s="262"/>
      <c r="I28" s="259"/>
      <c r="J28" s="263"/>
      <c r="K28" s="259"/>
    </row>
    <row r="29" spans="1:11" ht="12.75">
      <c r="A29" s="250">
        <v>8</v>
      </c>
      <c r="B29" s="251" t="s">
        <v>130</v>
      </c>
      <c r="C29" s="252" t="s">
        <v>131</v>
      </c>
      <c r="D29" s="253" t="s">
        <v>122</v>
      </c>
      <c r="E29" s="254">
        <v>16.3</v>
      </c>
      <c r="F29" s="343"/>
      <c r="G29" s="340">
        <f>E29*F29</f>
        <v>0</v>
      </c>
      <c r="H29" s="256">
        <v>0</v>
      </c>
      <c r="I29" s="257">
        <f>E29*H29</f>
        <v>0</v>
      </c>
      <c r="J29" s="256">
        <v>0</v>
      </c>
      <c r="K29" s="257">
        <f>E29*J29</f>
        <v>0</v>
      </c>
    </row>
    <row r="30" spans="1:11" ht="12.75">
      <c r="A30" s="258"/>
      <c r="B30" s="260"/>
      <c r="C30" s="382" t="s">
        <v>123</v>
      </c>
      <c r="D30" s="383"/>
      <c r="E30" s="261">
        <v>13</v>
      </c>
      <c r="F30" s="341"/>
      <c r="G30" s="339"/>
      <c r="H30" s="262"/>
      <c r="I30" s="259"/>
      <c r="J30" s="263"/>
      <c r="K30" s="259"/>
    </row>
    <row r="31" spans="1:11" ht="12.75">
      <c r="A31" s="258"/>
      <c r="B31" s="260"/>
      <c r="C31" s="382" t="s">
        <v>124</v>
      </c>
      <c r="D31" s="383"/>
      <c r="E31" s="261">
        <v>1.925</v>
      </c>
      <c r="F31" s="341"/>
      <c r="G31" s="339"/>
      <c r="H31" s="262"/>
      <c r="I31" s="259"/>
      <c r="J31" s="263"/>
      <c r="K31" s="259"/>
    </row>
    <row r="32" spans="1:11" ht="12.75">
      <c r="A32" s="258"/>
      <c r="B32" s="260"/>
      <c r="C32" s="382" t="s">
        <v>125</v>
      </c>
      <c r="D32" s="383"/>
      <c r="E32" s="261">
        <v>1.375</v>
      </c>
      <c r="F32" s="341"/>
      <c r="G32" s="339"/>
      <c r="H32" s="262"/>
      <c r="I32" s="259"/>
      <c r="J32" s="263"/>
      <c r="K32" s="259"/>
    </row>
    <row r="33" spans="1:11" ht="12.75">
      <c r="A33" s="250">
        <v>9</v>
      </c>
      <c r="B33" s="251" t="s">
        <v>132</v>
      </c>
      <c r="C33" s="252" t="s">
        <v>133</v>
      </c>
      <c r="D33" s="253" t="s">
        <v>109</v>
      </c>
      <c r="E33" s="254">
        <v>46</v>
      </c>
      <c r="F33" s="343"/>
      <c r="G33" s="340">
        <f>E33*F33</f>
        <v>0</v>
      </c>
      <c r="H33" s="256">
        <v>0</v>
      </c>
      <c r="I33" s="257">
        <f>E33*H33</f>
        <v>0</v>
      </c>
      <c r="J33" s="256">
        <v>0</v>
      </c>
      <c r="K33" s="257">
        <f>E33*J33</f>
        <v>0</v>
      </c>
    </row>
    <row r="34" spans="1:11" ht="12.75">
      <c r="A34" s="258"/>
      <c r="B34" s="260"/>
      <c r="C34" s="382" t="s">
        <v>134</v>
      </c>
      <c r="D34" s="383"/>
      <c r="E34" s="261">
        <v>40</v>
      </c>
      <c r="F34" s="341"/>
      <c r="G34" s="339"/>
      <c r="H34" s="262"/>
      <c r="I34" s="259"/>
      <c r="J34" s="263"/>
      <c r="K34" s="259"/>
    </row>
    <row r="35" spans="1:11" ht="12.75">
      <c r="A35" s="258"/>
      <c r="B35" s="260"/>
      <c r="C35" s="382" t="s">
        <v>135</v>
      </c>
      <c r="D35" s="383"/>
      <c r="E35" s="261">
        <v>3.5</v>
      </c>
      <c r="F35" s="341"/>
      <c r="G35" s="339"/>
      <c r="H35" s="262"/>
      <c r="I35" s="259"/>
      <c r="J35" s="263"/>
      <c r="K35" s="259"/>
    </row>
    <row r="36" spans="1:11" ht="12.75">
      <c r="A36" s="258"/>
      <c r="B36" s="260"/>
      <c r="C36" s="382" t="s">
        <v>136</v>
      </c>
      <c r="D36" s="383"/>
      <c r="E36" s="261">
        <v>2.5</v>
      </c>
      <c r="F36" s="341"/>
      <c r="G36" s="339"/>
      <c r="H36" s="262"/>
      <c r="I36" s="259"/>
      <c r="J36" s="263"/>
      <c r="K36" s="259"/>
    </row>
    <row r="37" spans="1:11" ht="12.75">
      <c r="A37" s="264"/>
      <c r="B37" s="265" t="s">
        <v>100</v>
      </c>
      <c r="C37" s="266" t="s">
        <v>106</v>
      </c>
      <c r="D37" s="267"/>
      <c r="E37" s="268"/>
      <c r="F37" s="269"/>
      <c r="G37" s="270">
        <f>SUM(G7:G36)</f>
        <v>0</v>
      </c>
      <c r="H37" s="271"/>
      <c r="I37" s="272">
        <f>SUM(I7:I36)</f>
        <v>0</v>
      </c>
      <c r="J37" s="271"/>
      <c r="K37" s="272">
        <f>SUM(K7:K36)</f>
        <v>-13.7226</v>
      </c>
    </row>
    <row r="38" spans="1:11" ht="12.75">
      <c r="A38" s="240" t="s">
        <v>96</v>
      </c>
      <c r="B38" s="241" t="s">
        <v>137</v>
      </c>
      <c r="C38" s="242" t="s">
        <v>138</v>
      </c>
      <c r="D38" s="243"/>
      <c r="E38" s="244"/>
      <c r="F38" s="244"/>
      <c r="G38" s="245"/>
      <c r="H38" s="246"/>
      <c r="I38" s="247"/>
      <c r="J38" s="248"/>
      <c r="K38" s="249"/>
    </row>
    <row r="39" spans="1:11" ht="12.75">
      <c r="A39" s="250">
        <v>10</v>
      </c>
      <c r="B39" s="251" t="s">
        <v>140</v>
      </c>
      <c r="C39" s="252" t="s">
        <v>141</v>
      </c>
      <c r="D39" s="253" t="s">
        <v>109</v>
      </c>
      <c r="E39" s="254">
        <v>6</v>
      </c>
      <c r="F39" s="343"/>
      <c r="G39" s="340">
        <f>E39*F39</f>
        <v>0</v>
      </c>
      <c r="H39" s="256">
        <v>0.2916</v>
      </c>
      <c r="I39" s="257">
        <f>E39*H39</f>
        <v>1.7496</v>
      </c>
      <c r="J39" s="256">
        <v>0</v>
      </c>
      <c r="K39" s="257">
        <f>E39*J39</f>
        <v>0</v>
      </c>
    </row>
    <row r="40" spans="1:11" ht="12.75">
      <c r="A40" s="258"/>
      <c r="B40" s="260"/>
      <c r="C40" s="382" t="s">
        <v>135</v>
      </c>
      <c r="D40" s="383"/>
      <c r="E40" s="261">
        <v>3.5</v>
      </c>
      <c r="F40" s="341"/>
      <c r="G40" s="339"/>
      <c r="H40" s="262"/>
      <c r="I40" s="259"/>
      <c r="J40" s="263"/>
      <c r="K40" s="259"/>
    </row>
    <row r="41" spans="1:11" ht="12.75">
      <c r="A41" s="258"/>
      <c r="B41" s="260"/>
      <c r="C41" s="382" t="s">
        <v>142</v>
      </c>
      <c r="D41" s="383"/>
      <c r="E41" s="261">
        <v>2.5</v>
      </c>
      <c r="F41" s="341"/>
      <c r="G41" s="339"/>
      <c r="H41" s="262"/>
      <c r="I41" s="259"/>
      <c r="J41" s="263"/>
      <c r="K41" s="259"/>
    </row>
    <row r="42" spans="1:11" ht="12.75">
      <c r="A42" s="250">
        <v>11</v>
      </c>
      <c r="B42" s="251" t="s">
        <v>143</v>
      </c>
      <c r="C42" s="252" t="s">
        <v>144</v>
      </c>
      <c r="D42" s="253" t="s">
        <v>109</v>
      </c>
      <c r="E42" s="254">
        <v>46</v>
      </c>
      <c r="F42" s="343"/>
      <c r="G42" s="340">
        <f>E42*F42</f>
        <v>0</v>
      </c>
      <c r="H42" s="256">
        <v>0.0982</v>
      </c>
      <c r="I42" s="257">
        <f>E42*H42</f>
        <v>4.5172</v>
      </c>
      <c r="J42" s="256">
        <v>0</v>
      </c>
      <c r="K42" s="257">
        <f>E42*J42</f>
        <v>0</v>
      </c>
    </row>
    <row r="43" spans="1:11" ht="12.75">
      <c r="A43" s="258"/>
      <c r="B43" s="260"/>
      <c r="C43" s="382" t="s">
        <v>145</v>
      </c>
      <c r="D43" s="383"/>
      <c r="E43" s="261">
        <v>40</v>
      </c>
      <c r="F43" s="341"/>
      <c r="G43" s="339"/>
      <c r="H43" s="262"/>
      <c r="I43" s="259"/>
      <c r="J43" s="263"/>
      <c r="K43" s="259"/>
    </row>
    <row r="44" spans="1:11" ht="12.75">
      <c r="A44" s="258"/>
      <c r="B44" s="260"/>
      <c r="C44" s="382" t="s">
        <v>146</v>
      </c>
      <c r="D44" s="383"/>
      <c r="E44" s="261">
        <v>3.5</v>
      </c>
      <c r="F44" s="341"/>
      <c r="G44" s="339"/>
      <c r="H44" s="262"/>
      <c r="I44" s="259"/>
      <c r="J44" s="263"/>
      <c r="K44" s="259"/>
    </row>
    <row r="45" spans="1:11" ht="12.75">
      <c r="A45" s="258"/>
      <c r="B45" s="260"/>
      <c r="C45" s="382" t="s">
        <v>147</v>
      </c>
      <c r="D45" s="383"/>
      <c r="E45" s="261">
        <v>2.5</v>
      </c>
      <c r="F45" s="341"/>
      <c r="G45" s="339"/>
      <c r="H45" s="262"/>
      <c r="I45" s="259"/>
      <c r="J45" s="263"/>
      <c r="K45" s="259"/>
    </row>
    <row r="46" spans="1:11" ht="12.75">
      <c r="A46" s="250">
        <v>12</v>
      </c>
      <c r="B46" s="251" t="s">
        <v>148</v>
      </c>
      <c r="C46" s="252" t="s">
        <v>149</v>
      </c>
      <c r="D46" s="253" t="s">
        <v>109</v>
      </c>
      <c r="E46" s="254">
        <v>6</v>
      </c>
      <c r="F46" s="343"/>
      <c r="G46" s="340">
        <f>E46*F46</f>
        <v>0</v>
      </c>
      <c r="H46" s="256">
        <v>0.18907</v>
      </c>
      <c r="I46" s="257">
        <f>E46*H46</f>
        <v>1.13442</v>
      </c>
      <c r="J46" s="256">
        <v>0</v>
      </c>
      <c r="K46" s="257">
        <f>E46*J46</f>
        <v>0</v>
      </c>
    </row>
    <row r="47" spans="1:11" ht="12.75">
      <c r="A47" s="258"/>
      <c r="B47" s="260"/>
      <c r="C47" s="382" t="s">
        <v>135</v>
      </c>
      <c r="D47" s="383"/>
      <c r="E47" s="261">
        <v>3.5</v>
      </c>
      <c r="F47" s="341"/>
      <c r="G47" s="339"/>
      <c r="H47" s="262"/>
      <c r="I47" s="259"/>
      <c r="J47" s="263"/>
      <c r="K47" s="259"/>
    </row>
    <row r="48" spans="1:11" ht="12.75">
      <c r="A48" s="258"/>
      <c r="B48" s="260"/>
      <c r="C48" s="382" t="s">
        <v>142</v>
      </c>
      <c r="D48" s="383"/>
      <c r="E48" s="261">
        <v>2.5</v>
      </c>
      <c r="F48" s="341"/>
      <c r="G48" s="339"/>
      <c r="H48" s="262"/>
      <c r="I48" s="259"/>
      <c r="J48" s="263"/>
      <c r="K48" s="259"/>
    </row>
    <row r="49" spans="1:11" ht="22.5">
      <c r="A49" s="250">
        <v>13</v>
      </c>
      <c r="B49" s="251" t="s">
        <v>150</v>
      </c>
      <c r="C49" s="252" t="s">
        <v>151</v>
      </c>
      <c r="D49" s="253" t="s">
        <v>109</v>
      </c>
      <c r="E49" s="254">
        <v>40</v>
      </c>
      <c r="F49" s="343"/>
      <c r="G49" s="340">
        <f>E49*F49</f>
        <v>0</v>
      </c>
      <c r="H49" s="256">
        <v>0.20724</v>
      </c>
      <c r="I49" s="257">
        <f>E49*H49</f>
        <v>8.2896</v>
      </c>
      <c r="J49" s="256">
        <v>0</v>
      </c>
      <c r="K49" s="257">
        <f>E49*J49</f>
        <v>0</v>
      </c>
    </row>
    <row r="50" spans="1:11" ht="12.75">
      <c r="A50" s="258"/>
      <c r="B50" s="260"/>
      <c r="C50" s="382" t="s">
        <v>152</v>
      </c>
      <c r="D50" s="383"/>
      <c r="E50" s="261">
        <v>40</v>
      </c>
      <c r="F50" s="341"/>
      <c r="G50" s="339"/>
      <c r="H50" s="262"/>
      <c r="I50" s="259"/>
      <c r="J50" s="263"/>
      <c r="K50" s="259"/>
    </row>
    <row r="51" spans="1:11" ht="22.5">
      <c r="A51" s="250">
        <v>14</v>
      </c>
      <c r="B51" s="251" t="s">
        <v>153</v>
      </c>
      <c r="C51" s="252" t="s">
        <v>154</v>
      </c>
      <c r="D51" s="253" t="s">
        <v>109</v>
      </c>
      <c r="E51" s="254">
        <v>40</v>
      </c>
      <c r="F51" s="343"/>
      <c r="G51" s="340">
        <f>E51*F51</f>
        <v>0</v>
      </c>
      <c r="H51" s="256">
        <v>0.3708</v>
      </c>
      <c r="I51" s="257">
        <f>E51*H51</f>
        <v>14.832</v>
      </c>
      <c r="J51" s="256">
        <v>0</v>
      </c>
      <c r="K51" s="257">
        <f>E51*J51</f>
        <v>0</v>
      </c>
    </row>
    <row r="52" spans="1:11" ht="12.75">
      <c r="A52" s="258"/>
      <c r="B52" s="260"/>
      <c r="C52" s="382" t="s">
        <v>152</v>
      </c>
      <c r="D52" s="383"/>
      <c r="E52" s="261">
        <v>40</v>
      </c>
      <c r="F52" s="341"/>
      <c r="G52" s="339"/>
      <c r="H52" s="262"/>
      <c r="I52" s="259"/>
      <c r="J52" s="263"/>
      <c r="K52" s="259"/>
    </row>
    <row r="53" spans="1:11" ht="12.75">
      <c r="A53" s="250">
        <v>15</v>
      </c>
      <c r="B53" s="251" t="s">
        <v>155</v>
      </c>
      <c r="C53" s="252" t="s">
        <v>156</v>
      </c>
      <c r="D53" s="253" t="s">
        <v>109</v>
      </c>
      <c r="E53" s="254">
        <v>6</v>
      </c>
      <c r="F53" s="343"/>
      <c r="G53" s="340">
        <f>E53*F53</f>
        <v>0</v>
      </c>
      <c r="H53" s="256">
        <v>0.38314</v>
      </c>
      <c r="I53" s="257">
        <f>E53*H53</f>
        <v>2.2988399999999998</v>
      </c>
      <c r="J53" s="256">
        <v>0</v>
      </c>
      <c r="K53" s="257">
        <f>E53*J53</f>
        <v>0</v>
      </c>
    </row>
    <row r="54" spans="1:11" ht="12.75">
      <c r="A54" s="258"/>
      <c r="B54" s="260"/>
      <c r="C54" s="382" t="s">
        <v>135</v>
      </c>
      <c r="D54" s="383"/>
      <c r="E54" s="261">
        <v>3.5</v>
      </c>
      <c r="F54" s="341"/>
      <c r="G54" s="339"/>
      <c r="H54" s="262"/>
      <c r="I54" s="259"/>
      <c r="J54" s="263"/>
      <c r="K54" s="259"/>
    </row>
    <row r="55" spans="1:11" ht="12.75">
      <c r="A55" s="258"/>
      <c r="B55" s="260"/>
      <c r="C55" s="382" t="s">
        <v>142</v>
      </c>
      <c r="D55" s="383"/>
      <c r="E55" s="261">
        <v>2.5</v>
      </c>
      <c r="F55" s="341"/>
      <c r="G55" s="339"/>
      <c r="H55" s="262"/>
      <c r="I55" s="259"/>
      <c r="J55" s="263"/>
      <c r="K55" s="259"/>
    </row>
    <row r="56" spans="1:11" ht="22.5">
      <c r="A56" s="250">
        <v>16</v>
      </c>
      <c r="B56" s="251" t="s">
        <v>157</v>
      </c>
      <c r="C56" s="252" t="s">
        <v>158</v>
      </c>
      <c r="D56" s="253" t="s">
        <v>159</v>
      </c>
      <c r="E56" s="254">
        <v>4.2525</v>
      </c>
      <c r="F56" s="343"/>
      <c r="G56" s="340">
        <f>E56*F56</f>
        <v>0</v>
      </c>
      <c r="H56" s="256">
        <v>1</v>
      </c>
      <c r="I56" s="257">
        <f>E56*H56</f>
        <v>4.2525</v>
      </c>
      <c r="J56" s="256">
        <v>0</v>
      </c>
      <c r="K56" s="257">
        <f>E56*J56</f>
        <v>0</v>
      </c>
    </row>
    <row r="57" spans="1:11" ht="12.75">
      <c r="A57" s="258"/>
      <c r="B57" s="260"/>
      <c r="C57" s="382" t="s">
        <v>160</v>
      </c>
      <c r="D57" s="383"/>
      <c r="E57" s="261">
        <v>4.2525</v>
      </c>
      <c r="F57" s="341"/>
      <c r="G57" s="339"/>
      <c r="H57" s="262"/>
      <c r="I57" s="259"/>
      <c r="J57" s="263"/>
      <c r="K57" s="259"/>
    </row>
    <row r="58" spans="1:11" ht="12.75">
      <c r="A58" s="250">
        <v>17</v>
      </c>
      <c r="B58" s="251" t="s">
        <v>161</v>
      </c>
      <c r="C58" s="252" t="s">
        <v>162</v>
      </c>
      <c r="D58" s="253" t="s">
        <v>109</v>
      </c>
      <c r="E58" s="254">
        <v>3.5</v>
      </c>
      <c r="F58" s="343"/>
      <c r="G58" s="340">
        <f>E58*F58</f>
        <v>0</v>
      </c>
      <c r="H58" s="256">
        <v>0.11</v>
      </c>
      <c r="I58" s="257">
        <f>E58*H58</f>
        <v>0.385</v>
      </c>
      <c r="J58" s="256">
        <v>0</v>
      </c>
      <c r="K58" s="257">
        <f>E58*J58</f>
        <v>0</v>
      </c>
    </row>
    <row r="59" spans="1:11" ht="12.75">
      <c r="A59" s="258"/>
      <c r="B59" s="260"/>
      <c r="C59" s="382" t="s">
        <v>135</v>
      </c>
      <c r="D59" s="383"/>
      <c r="E59" s="261">
        <v>3.5</v>
      </c>
      <c r="F59" s="341"/>
      <c r="G59" s="339"/>
      <c r="H59" s="262"/>
      <c r="I59" s="259"/>
      <c r="J59" s="263"/>
      <c r="K59" s="259"/>
    </row>
    <row r="60" spans="1:11" ht="12.75">
      <c r="A60" s="250">
        <v>18</v>
      </c>
      <c r="B60" s="251" t="s">
        <v>163</v>
      </c>
      <c r="C60" s="252" t="s">
        <v>164</v>
      </c>
      <c r="D60" s="253" t="s">
        <v>109</v>
      </c>
      <c r="E60" s="254">
        <v>42.5</v>
      </c>
      <c r="F60" s="343"/>
      <c r="G60" s="340">
        <f>E60*F60</f>
        <v>0</v>
      </c>
      <c r="H60" s="256">
        <v>0.0739</v>
      </c>
      <c r="I60" s="257">
        <f>E60*H60</f>
        <v>3.1407499999999997</v>
      </c>
      <c r="J60" s="256">
        <v>0</v>
      </c>
      <c r="K60" s="257">
        <f>E60*J60</f>
        <v>0</v>
      </c>
    </row>
    <row r="61" spans="1:11" ht="12.75">
      <c r="A61" s="258"/>
      <c r="B61" s="260"/>
      <c r="C61" s="382" t="s">
        <v>165</v>
      </c>
      <c r="D61" s="383"/>
      <c r="E61" s="261">
        <v>40</v>
      </c>
      <c r="F61" s="341"/>
      <c r="G61" s="339"/>
      <c r="H61" s="262"/>
      <c r="I61" s="259"/>
      <c r="J61" s="263"/>
      <c r="K61" s="259"/>
    </row>
    <row r="62" spans="1:11" ht="12.75">
      <c r="A62" s="258"/>
      <c r="B62" s="260"/>
      <c r="C62" s="382" t="s">
        <v>166</v>
      </c>
      <c r="D62" s="383"/>
      <c r="E62" s="261">
        <v>2.5</v>
      </c>
      <c r="F62" s="341"/>
      <c r="G62" s="339"/>
      <c r="H62" s="262"/>
      <c r="I62" s="259"/>
      <c r="J62" s="263"/>
      <c r="K62" s="259"/>
    </row>
    <row r="63" spans="1:11" ht="12.75">
      <c r="A63" s="250">
        <v>19</v>
      </c>
      <c r="B63" s="251" t="s">
        <v>167</v>
      </c>
      <c r="C63" s="252" t="s">
        <v>168</v>
      </c>
      <c r="D63" s="253" t="s">
        <v>169</v>
      </c>
      <c r="E63" s="254">
        <v>1.015</v>
      </c>
      <c r="F63" s="343"/>
      <c r="G63" s="340">
        <f>E63*F63</f>
        <v>0</v>
      </c>
      <c r="H63" s="256">
        <v>1</v>
      </c>
      <c r="I63" s="257">
        <f>E63*H63</f>
        <v>1.015</v>
      </c>
      <c r="J63" s="256"/>
      <c r="K63" s="257">
        <f>E63*J63</f>
        <v>0</v>
      </c>
    </row>
    <row r="64" spans="1:13" ht="12.75">
      <c r="A64" s="258"/>
      <c r="B64" s="260"/>
      <c r="C64" s="382" t="s">
        <v>170</v>
      </c>
      <c r="D64" s="383"/>
      <c r="E64" s="261">
        <v>1.015</v>
      </c>
      <c r="F64" s="341"/>
      <c r="G64" s="339"/>
      <c r="H64" s="262"/>
      <c r="I64" s="259"/>
      <c r="J64" s="263"/>
      <c r="K64" s="259"/>
      <c r="M64" s="345"/>
    </row>
    <row r="65" spans="1:13" ht="12.75">
      <c r="A65" s="250">
        <v>20</v>
      </c>
      <c r="B65" s="251" t="s">
        <v>171</v>
      </c>
      <c r="C65" s="252" t="s">
        <v>172</v>
      </c>
      <c r="D65" s="253" t="s">
        <v>109</v>
      </c>
      <c r="E65" s="344">
        <v>2.5</v>
      </c>
      <c r="F65" s="343"/>
      <c r="G65" s="340">
        <f>E65*F65</f>
        <v>0</v>
      </c>
      <c r="H65" s="256">
        <v>0.176</v>
      </c>
      <c r="I65" s="257">
        <f>E65*H65</f>
        <v>0.43999999999999995</v>
      </c>
      <c r="J65" s="256"/>
      <c r="K65" s="257">
        <f>E65*J65</f>
        <v>0</v>
      </c>
      <c r="M65" s="346"/>
    </row>
    <row r="66" spans="1:13" ht="12.75">
      <c r="A66" s="258"/>
      <c r="B66" s="260"/>
      <c r="C66" s="382" t="s">
        <v>347</v>
      </c>
      <c r="D66" s="383"/>
      <c r="E66" s="261">
        <v>2.5</v>
      </c>
      <c r="F66" s="342"/>
      <c r="G66" s="339"/>
      <c r="H66" s="262"/>
      <c r="I66" s="259"/>
      <c r="J66" s="263"/>
      <c r="K66" s="259"/>
      <c r="M66" s="347"/>
    </row>
    <row r="67" spans="1:13" ht="12.75">
      <c r="A67" s="264"/>
      <c r="B67" s="265" t="s">
        <v>100</v>
      </c>
      <c r="C67" s="266" t="s">
        <v>139</v>
      </c>
      <c r="D67" s="267"/>
      <c r="E67" s="268"/>
      <c r="F67" s="269"/>
      <c r="G67" s="270">
        <f>SUM(G38:G66)</f>
        <v>0</v>
      </c>
      <c r="H67" s="271"/>
      <c r="I67" s="272">
        <f>SUM(I38:I66)</f>
        <v>42.05490999999999</v>
      </c>
      <c r="J67" s="271"/>
      <c r="K67" s="272">
        <f>SUM(K38:K66)</f>
        <v>0</v>
      </c>
      <c r="M67" s="345"/>
    </row>
    <row r="68" spans="1:13" ht="12.75">
      <c r="A68" s="240" t="s">
        <v>96</v>
      </c>
      <c r="B68" s="241" t="s">
        <v>173</v>
      </c>
      <c r="C68" s="242" t="s">
        <v>174</v>
      </c>
      <c r="D68" s="243"/>
      <c r="E68" s="244"/>
      <c r="F68" s="244"/>
      <c r="G68" s="245"/>
      <c r="H68" s="246"/>
      <c r="I68" s="247"/>
      <c r="J68" s="248"/>
      <c r="K68" s="249"/>
      <c r="M68" s="345"/>
    </row>
    <row r="69" spans="1:13" ht="12.75">
      <c r="A69" s="250">
        <v>21</v>
      </c>
      <c r="B69" s="251" t="s">
        <v>176</v>
      </c>
      <c r="C69" s="252" t="s">
        <v>177</v>
      </c>
      <c r="D69" s="253" t="s">
        <v>109</v>
      </c>
      <c r="E69" s="344">
        <v>40</v>
      </c>
      <c r="F69" s="343"/>
      <c r="G69" s="255">
        <f>E69*F69</f>
        <v>0</v>
      </c>
      <c r="H69" s="256">
        <v>0.113</v>
      </c>
      <c r="I69" s="257">
        <f>E69*H69</f>
        <v>4.5200000000000005</v>
      </c>
      <c r="J69" s="256"/>
      <c r="K69" s="257">
        <f>E69*J69</f>
        <v>0</v>
      </c>
      <c r="M69" s="346"/>
    </row>
    <row r="70" spans="1:13" ht="12.75">
      <c r="A70" s="258"/>
      <c r="B70" s="260"/>
      <c r="C70" s="382" t="s">
        <v>348</v>
      </c>
      <c r="D70" s="383"/>
      <c r="E70" s="261">
        <v>40</v>
      </c>
      <c r="F70" s="342"/>
      <c r="G70" s="339"/>
      <c r="H70" s="262"/>
      <c r="I70" s="259"/>
      <c r="J70" s="263"/>
      <c r="K70" s="259"/>
      <c r="M70" s="347"/>
    </row>
    <row r="71" spans="1:13" ht="12.75">
      <c r="A71" s="264"/>
      <c r="B71" s="265" t="s">
        <v>100</v>
      </c>
      <c r="C71" s="266" t="s">
        <v>175</v>
      </c>
      <c r="D71" s="267"/>
      <c r="E71" s="268"/>
      <c r="F71" s="269"/>
      <c r="G71" s="270">
        <f>SUM(G68:G70)</f>
        <v>0</v>
      </c>
      <c r="H71" s="271"/>
      <c r="I71" s="272">
        <f>SUM(I68:I70)</f>
        <v>4.5200000000000005</v>
      </c>
      <c r="J71" s="271"/>
      <c r="K71" s="272">
        <f>SUM(K68:K70)</f>
        <v>0</v>
      </c>
      <c r="M71" s="345"/>
    </row>
    <row r="72" spans="1:11" ht="12.75">
      <c r="A72" s="240" t="s">
        <v>96</v>
      </c>
      <c r="B72" s="241" t="s">
        <v>178</v>
      </c>
      <c r="C72" s="242" t="s">
        <v>179</v>
      </c>
      <c r="D72" s="243"/>
      <c r="E72" s="244"/>
      <c r="F72" s="244"/>
      <c r="G72" s="245"/>
      <c r="H72" s="246"/>
      <c r="I72" s="247"/>
      <c r="J72" s="248"/>
      <c r="K72" s="249"/>
    </row>
    <row r="73" spans="1:11" ht="12.75">
      <c r="A73" s="250">
        <v>22</v>
      </c>
      <c r="B73" s="251" t="s">
        <v>181</v>
      </c>
      <c r="C73" s="252" t="s">
        <v>182</v>
      </c>
      <c r="D73" s="253" t="s">
        <v>119</v>
      </c>
      <c r="E73" s="254">
        <v>38</v>
      </c>
      <c r="F73" s="343"/>
      <c r="G73" s="340">
        <f>E73*F73</f>
        <v>0</v>
      </c>
      <c r="H73" s="256">
        <v>0.11221</v>
      </c>
      <c r="I73" s="257">
        <f>E73*H73</f>
        <v>4.26398</v>
      </c>
      <c r="J73" s="256">
        <v>0</v>
      </c>
      <c r="K73" s="257">
        <f>E73*J73</f>
        <v>0</v>
      </c>
    </row>
    <row r="74" spans="1:11" ht="12.75">
      <c r="A74" s="250">
        <v>23</v>
      </c>
      <c r="B74" s="251" t="s">
        <v>183</v>
      </c>
      <c r="C74" s="252" t="s">
        <v>184</v>
      </c>
      <c r="D74" s="253" t="s">
        <v>119</v>
      </c>
      <c r="E74" s="254">
        <v>47</v>
      </c>
      <c r="F74" s="343"/>
      <c r="G74" s="340">
        <f>E74*F74</f>
        <v>0</v>
      </c>
      <c r="H74" s="256">
        <v>0.14424</v>
      </c>
      <c r="I74" s="257">
        <f>E74*H74</f>
        <v>6.77928</v>
      </c>
      <c r="J74" s="256">
        <v>0</v>
      </c>
      <c r="K74" s="257">
        <f>E74*J74</f>
        <v>0</v>
      </c>
    </row>
    <row r="75" spans="1:11" ht="12.75">
      <c r="A75" s="258"/>
      <c r="B75" s="260"/>
      <c r="C75" s="382" t="s">
        <v>185</v>
      </c>
      <c r="D75" s="383"/>
      <c r="E75" s="261">
        <v>42</v>
      </c>
      <c r="F75" s="341"/>
      <c r="G75" s="339"/>
      <c r="H75" s="262"/>
      <c r="I75" s="259"/>
      <c r="J75" s="263"/>
      <c r="K75" s="259"/>
    </row>
    <row r="76" spans="1:11" ht="12.75">
      <c r="A76" s="258"/>
      <c r="B76" s="260"/>
      <c r="C76" s="382" t="s">
        <v>186</v>
      </c>
      <c r="D76" s="383"/>
      <c r="E76" s="261">
        <v>3</v>
      </c>
      <c r="F76" s="341"/>
      <c r="G76" s="339"/>
      <c r="H76" s="262"/>
      <c r="I76" s="259"/>
      <c r="J76" s="263"/>
      <c r="K76" s="259"/>
    </row>
    <row r="77" spans="1:11" ht="12.75">
      <c r="A77" s="258"/>
      <c r="B77" s="260"/>
      <c r="C77" s="382" t="s">
        <v>187</v>
      </c>
      <c r="D77" s="383"/>
      <c r="E77" s="261">
        <v>2</v>
      </c>
      <c r="F77" s="341"/>
      <c r="G77" s="339"/>
      <c r="H77" s="262"/>
      <c r="I77" s="259"/>
      <c r="J77" s="263"/>
      <c r="K77" s="259"/>
    </row>
    <row r="78" spans="1:11" ht="12.75">
      <c r="A78" s="250">
        <v>24</v>
      </c>
      <c r="B78" s="251" t="s">
        <v>188</v>
      </c>
      <c r="C78" s="252" t="s">
        <v>189</v>
      </c>
      <c r="D78" s="253" t="s">
        <v>122</v>
      </c>
      <c r="E78" s="254">
        <v>6.51</v>
      </c>
      <c r="F78" s="343"/>
      <c r="G78" s="340">
        <f>E78*F78</f>
        <v>0</v>
      </c>
      <c r="H78" s="256">
        <v>2.525</v>
      </c>
      <c r="I78" s="257">
        <f>E78*H78</f>
        <v>16.437749999999998</v>
      </c>
      <c r="J78" s="256">
        <v>0</v>
      </c>
      <c r="K78" s="257">
        <f>E78*J78</f>
        <v>0</v>
      </c>
    </row>
    <row r="79" spans="1:11" ht="12.75">
      <c r="A79" s="258"/>
      <c r="B79" s="260"/>
      <c r="C79" s="382" t="s">
        <v>190</v>
      </c>
      <c r="D79" s="383"/>
      <c r="E79" s="261">
        <v>3.78</v>
      </c>
      <c r="F79" s="341"/>
      <c r="G79" s="339"/>
      <c r="H79" s="262"/>
      <c r="I79" s="259"/>
      <c r="J79" s="263"/>
      <c r="K79" s="259"/>
    </row>
    <row r="80" spans="1:11" ht="12.75">
      <c r="A80" s="258"/>
      <c r="B80" s="260"/>
      <c r="C80" s="382" t="s">
        <v>191</v>
      </c>
      <c r="D80" s="383"/>
      <c r="E80" s="261">
        <v>0.27</v>
      </c>
      <c r="F80" s="341"/>
      <c r="G80" s="339"/>
      <c r="H80" s="262"/>
      <c r="I80" s="259"/>
      <c r="J80" s="263"/>
      <c r="K80" s="259"/>
    </row>
    <row r="81" spans="1:11" ht="12.75">
      <c r="A81" s="258"/>
      <c r="B81" s="260"/>
      <c r="C81" s="382" t="s">
        <v>192</v>
      </c>
      <c r="D81" s="383"/>
      <c r="E81" s="261">
        <v>0.18</v>
      </c>
      <c r="F81" s="341"/>
      <c r="G81" s="339"/>
      <c r="H81" s="262"/>
      <c r="I81" s="259"/>
      <c r="J81" s="263"/>
      <c r="K81" s="259"/>
    </row>
    <row r="82" spans="1:11" ht="12.75">
      <c r="A82" s="258"/>
      <c r="B82" s="260"/>
      <c r="C82" s="382" t="s">
        <v>193</v>
      </c>
      <c r="D82" s="383"/>
      <c r="E82" s="261">
        <v>2.28</v>
      </c>
      <c r="F82" s="341"/>
      <c r="G82" s="339"/>
      <c r="H82" s="262"/>
      <c r="I82" s="259"/>
      <c r="J82" s="263"/>
      <c r="K82" s="259"/>
    </row>
    <row r="83" spans="1:11" ht="12.75">
      <c r="A83" s="250">
        <v>25</v>
      </c>
      <c r="B83" s="251" t="s">
        <v>194</v>
      </c>
      <c r="C83" s="252" t="s">
        <v>195</v>
      </c>
      <c r="D83" s="253" t="s">
        <v>119</v>
      </c>
      <c r="E83" s="254">
        <v>21</v>
      </c>
      <c r="F83" s="343"/>
      <c r="G83" s="340">
        <f>E83*F83</f>
        <v>0</v>
      </c>
      <c r="H83" s="256">
        <v>0</v>
      </c>
      <c r="I83" s="257">
        <f>E83*H83</f>
        <v>0</v>
      </c>
      <c r="J83" s="256">
        <v>0</v>
      </c>
      <c r="K83" s="257">
        <f>E83*J83</f>
        <v>0</v>
      </c>
    </row>
    <row r="84" spans="1:15" ht="12.75">
      <c r="A84" s="250">
        <v>26</v>
      </c>
      <c r="B84" s="251" t="s">
        <v>54</v>
      </c>
      <c r="C84" s="252" t="s">
        <v>196</v>
      </c>
      <c r="D84" s="253" t="s">
        <v>119</v>
      </c>
      <c r="E84" s="254">
        <v>1</v>
      </c>
      <c r="F84" s="343"/>
      <c r="G84" s="340">
        <f>E84*F84</f>
        <v>0</v>
      </c>
      <c r="H84" s="256">
        <v>2.06036</v>
      </c>
      <c r="I84" s="257">
        <f>E84*H84</f>
        <v>2.06036</v>
      </c>
      <c r="J84" s="256">
        <v>0</v>
      </c>
      <c r="K84" s="257">
        <f>E84*J84</f>
        <v>0</v>
      </c>
      <c r="M84" s="345"/>
      <c r="N84" s="345"/>
      <c r="O84" s="345"/>
    </row>
    <row r="85" spans="1:15" ht="12.75">
      <c r="A85" s="250">
        <v>27</v>
      </c>
      <c r="B85" s="251" t="s">
        <v>197</v>
      </c>
      <c r="C85" s="252" t="s">
        <v>198</v>
      </c>
      <c r="D85" s="253" t="s">
        <v>199</v>
      </c>
      <c r="E85" s="344">
        <v>42</v>
      </c>
      <c r="F85" s="343"/>
      <c r="G85" s="340">
        <f>E85*F85</f>
        <v>0</v>
      </c>
      <c r="H85" s="256">
        <v>0.086</v>
      </c>
      <c r="I85" s="257">
        <f>E85*H85</f>
        <v>3.6119999999999997</v>
      </c>
      <c r="J85" s="256"/>
      <c r="K85" s="257">
        <f>E85*J85</f>
        <v>0</v>
      </c>
      <c r="M85" s="346"/>
      <c r="N85" s="345"/>
      <c r="O85" s="345"/>
    </row>
    <row r="86" spans="1:15" ht="12.75">
      <c r="A86" s="258"/>
      <c r="B86" s="260"/>
      <c r="C86" s="382" t="s">
        <v>200</v>
      </c>
      <c r="D86" s="383"/>
      <c r="E86" s="349">
        <v>42</v>
      </c>
      <c r="F86" s="341"/>
      <c r="G86" s="339"/>
      <c r="H86" s="262"/>
      <c r="I86" s="259"/>
      <c r="J86" s="263"/>
      <c r="K86" s="259"/>
      <c r="M86" s="347"/>
      <c r="N86" s="345"/>
      <c r="O86" s="345"/>
    </row>
    <row r="87" spans="1:15" ht="12.75">
      <c r="A87" s="250">
        <v>28</v>
      </c>
      <c r="B87" s="251" t="s">
        <v>201</v>
      </c>
      <c r="C87" s="252" t="s">
        <v>202</v>
      </c>
      <c r="D87" s="253" t="s">
        <v>199</v>
      </c>
      <c r="E87" s="344">
        <v>2</v>
      </c>
      <c r="F87" s="343"/>
      <c r="G87" s="340">
        <f>E87*F87</f>
        <v>0</v>
      </c>
      <c r="H87" s="256">
        <v>0.043</v>
      </c>
      <c r="I87" s="257">
        <f>E87*H87</f>
        <v>0.086</v>
      </c>
      <c r="J87" s="256"/>
      <c r="K87" s="257">
        <f>E87*J87</f>
        <v>0</v>
      </c>
      <c r="M87" s="346"/>
      <c r="N87" s="345"/>
      <c r="O87" s="345"/>
    </row>
    <row r="88" spans="1:15" ht="12.75">
      <c r="A88" s="258"/>
      <c r="B88" s="260"/>
      <c r="C88" s="382" t="s">
        <v>203</v>
      </c>
      <c r="D88" s="383"/>
      <c r="E88" s="349">
        <v>2</v>
      </c>
      <c r="F88" s="341"/>
      <c r="G88" s="339"/>
      <c r="H88" s="262"/>
      <c r="I88" s="259"/>
      <c r="J88" s="263"/>
      <c r="K88" s="259"/>
      <c r="M88" s="347"/>
      <c r="N88" s="345"/>
      <c r="O88" s="345"/>
    </row>
    <row r="89" spans="1:15" ht="12.75">
      <c r="A89" s="250">
        <v>29</v>
      </c>
      <c r="B89" s="251" t="s">
        <v>204</v>
      </c>
      <c r="C89" s="252" t="s">
        <v>205</v>
      </c>
      <c r="D89" s="253" t="s">
        <v>199</v>
      </c>
      <c r="E89" s="344">
        <v>3</v>
      </c>
      <c r="F89" s="343"/>
      <c r="G89" s="340">
        <f>E89*F89</f>
        <v>0</v>
      </c>
      <c r="H89" s="256">
        <v>0.053</v>
      </c>
      <c r="I89" s="257">
        <f>E89*H89</f>
        <v>0.159</v>
      </c>
      <c r="J89" s="256"/>
      <c r="K89" s="257">
        <f>E89*J89</f>
        <v>0</v>
      </c>
      <c r="M89" s="346"/>
      <c r="N89" s="345"/>
      <c r="O89" s="345"/>
    </row>
    <row r="90" spans="1:15" ht="12.75">
      <c r="A90" s="258"/>
      <c r="B90" s="260"/>
      <c r="C90" s="382" t="s">
        <v>206</v>
      </c>
      <c r="D90" s="383"/>
      <c r="E90" s="349">
        <v>3</v>
      </c>
      <c r="F90" s="341"/>
      <c r="G90" s="339"/>
      <c r="H90" s="262"/>
      <c r="I90" s="259"/>
      <c r="J90" s="263"/>
      <c r="K90" s="259"/>
      <c r="M90" s="347"/>
      <c r="N90" s="345"/>
      <c r="O90" s="345"/>
    </row>
    <row r="91" spans="1:15" ht="12.75">
      <c r="A91" s="250">
        <v>30</v>
      </c>
      <c r="B91" s="251" t="s">
        <v>207</v>
      </c>
      <c r="C91" s="252" t="s">
        <v>208</v>
      </c>
      <c r="D91" s="253" t="s">
        <v>199</v>
      </c>
      <c r="E91" s="344">
        <v>38</v>
      </c>
      <c r="F91" s="343"/>
      <c r="G91" s="340">
        <f>E91*F91</f>
        <v>0</v>
      </c>
      <c r="H91" s="256">
        <v>0.024</v>
      </c>
      <c r="I91" s="257">
        <f>E91*H91</f>
        <v>0.912</v>
      </c>
      <c r="J91" s="256"/>
      <c r="K91" s="257">
        <f>E91*J91</f>
        <v>0</v>
      </c>
      <c r="M91" s="346"/>
      <c r="N91" s="345"/>
      <c r="O91" s="345"/>
    </row>
    <row r="92" spans="1:15" ht="12.75">
      <c r="A92" s="258"/>
      <c r="B92" s="260"/>
      <c r="C92" s="384" t="s">
        <v>349</v>
      </c>
      <c r="D92" s="385"/>
      <c r="E92" s="261">
        <v>38</v>
      </c>
      <c r="F92" s="341"/>
      <c r="G92" s="339"/>
      <c r="H92" s="262"/>
      <c r="I92" s="259"/>
      <c r="J92" s="263"/>
      <c r="K92" s="259"/>
      <c r="M92" s="347"/>
      <c r="N92" s="386"/>
      <c r="O92" s="387"/>
    </row>
    <row r="93" spans="1:15" ht="12.75">
      <c r="A93" s="250">
        <v>31</v>
      </c>
      <c r="B93" s="251" t="s">
        <v>54</v>
      </c>
      <c r="C93" s="252" t="s">
        <v>209</v>
      </c>
      <c r="D93" s="253" t="s">
        <v>119</v>
      </c>
      <c r="E93" s="254">
        <v>21</v>
      </c>
      <c r="F93" s="348"/>
      <c r="G93" s="340">
        <f>E93*F93</f>
        <v>0</v>
      </c>
      <c r="H93" s="256">
        <v>0</v>
      </c>
      <c r="I93" s="257">
        <f>E93*H93</f>
        <v>0</v>
      </c>
      <c r="J93" s="256"/>
      <c r="K93" s="257">
        <f>E93*J93</f>
        <v>0</v>
      </c>
      <c r="M93" s="345"/>
      <c r="N93" s="345"/>
      <c r="O93" s="345"/>
    </row>
    <row r="94" spans="1:15" ht="12.75">
      <c r="A94" s="264"/>
      <c r="B94" s="265" t="s">
        <v>100</v>
      </c>
      <c r="C94" s="266" t="s">
        <v>180</v>
      </c>
      <c r="D94" s="267"/>
      <c r="E94" s="268"/>
      <c r="F94" s="269"/>
      <c r="G94" s="270">
        <f>SUM(G72:G93)</f>
        <v>0</v>
      </c>
      <c r="H94" s="271"/>
      <c r="I94" s="272">
        <f>SUM(I72:I93)</f>
        <v>34.31036999999999</v>
      </c>
      <c r="J94" s="271"/>
      <c r="K94" s="272">
        <f>SUM(K72:K93)</f>
        <v>0</v>
      </c>
      <c r="M94" s="345"/>
      <c r="N94" s="345"/>
      <c r="O94" s="345"/>
    </row>
    <row r="95" spans="1:15" ht="12.75">
      <c r="A95" s="240" t="s">
        <v>96</v>
      </c>
      <c r="B95" s="241" t="s">
        <v>210</v>
      </c>
      <c r="C95" s="242" t="s">
        <v>211</v>
      </c>
      <c r="D95" s="243"/>
      <c r="E95" s="244"/>
      <c r="F95" s="244"/>
      <c r="G95" s="245"/>
      <c r="H95" s="246"/>
      <c r="I95" s="247"/>
      <c r="J95" s="248"/>
      <c r="K95" s="249"/>
      <c r="M95" s="345"/>
      <c r="N95" s="345"/>
      <c r="O95" s="345"/>
    </row>
    <row r="96" spans="1:15" ht="12.75">
      <c r="A96" s="250">
        <v>32</v>
      </c>
      <c r="B96" s="251" t="s">
        <v>213</v>
      </c>
      <c r="C96" s="252" t="s">
        <v>214</v>
      </c>
      <c r="D96" s="253" t="s">
        <v>159</v>
      </c>
      <c r="E96" s="344">
        <v>62.76218</v>
      </c>
      <c r="F96" s="343"/>
      <c r="G96" s="255">
        <f>E96*F96</f>
        <v>0</v>
      </c>
      <c r="H96" s="256">
        <v>0</v>
      </c>
      <c r="I96" s="257">
        <f>E96*H96</f>
        <v>0</v>
      </c>
      <c r="J96" s="256"/>
      <c r="K96" s="257">
        <f>E96*J96</f>
        <v>0</v>
      </c>
      <c r="M96" s="346"/>
      <c r="N96" s="345"/>
      <c r="O96" s="345"/>
    </row>
    <row r="97" spans="1:15" ht="12.75">
      <c r="A97" s="264"/>
      <c r="B97" s="265" t="s">
        <v>100</v>
      </c>
      <c r="C97" s="266" t="s">
        <v>212</v>
      </c>
      <c r="D97" s="267"/>
      <c r="E97" s="268"/>
      <c r="F97" s="269"/>
      <c r="G97" s="270">
        <f>SUM(G95:G96)</f>
        <v>0</v>
      </c>
      <c r="H97" s="271"/>
      <c r="I97" s="272">
        <f>SUM(I95:I96)</f>
        <v>0</v>
      </c>
      <c r="J97" s="271"/>
      <c r="K97" s="272">
        <f>SUM(K95:K96)</f>
        <v>0</v>
      </c>
      <c r="M97" s="345"/>
      <c r="N97" s="345"/>
      <c r="O97" s="345"/>
    </row>
    <row r="98" spans="1:15" ht="12.75">
      <c r="A98" s="240" t="s">
        <v>96</v>
      </c>
      <c r="B98" s="241" t="s">
        <v>215</v>
      </c>
      <c r="C98" s="242" t="s">
        <v>216</v>
      </c>
      <c r="D98" s="243"/>
      <c r="E98" s="244"/>
      <c r="F98" s="244"/>
      <c r="G98" s="245"/>
      <c r="H98" s="246"/>
      <c r="I98" s="247"/>
      <c r="J98" s="248"/>
      <c r="K98" s="249"/>
      <c r="M98" s="345"/>
      <c r="N98" s="345"/>
      <c r="O98" s="345"/>
    </row>
    <row r="99" spans="1:15" ht="12.75">
      <c r="A99" s="250">
        <v>33</v>
      </c>
      <c r="B99" s="251" t="s">
        <v>218</v>
      </c>
      <c r="C99" s="252" t="s">
        <v>219</v>
      </c>
      <c r="D99" s="253" t="s">
        <v>159</v>
      </c>
      <c r="E99" s="254">
        <v>13.7226</v>
      </c>
      <c r="F99" s="343"/>
      <c r="G99" s="255">
        <f>E99*F99</f>
        <v>0</v>
      </c>
      <c r="H99" s="256">
        <v>0</v>
      </c>
      <c r="I99" s="257">
        <f>E99*H99</f>
        <v>0</v>
      </c>
      <c r="J99" s="256"/>
      <c r="K99" s="257">
        <f>E99*J99</f>
        <v>0</v>
      </c>
      <c r="M99" s="345"/>
      <c r="N99" s="345"/>
      <c r="O99" s="345"/>
    </row>
    <row r="100" spans="1:15" ht="12.75">
      <c r="A100" s="250">
        <v>34</v>
      </c>
      <c r="B100" s="251" t="s">
        <v>220</v>
      </c>
      <c r="C100" s="350" t="s">
        <v>221</v>
      </c>
      <c r="D100" s="253" t="s">
        <v>159</v>
      </c>
      <c r="E100" s="344">
        <v>41.1678</v>
      </c>
      <c r="F100" s="343"/>
      <c r="G100" s="255">
        <f>E100*F100</f>
        <v>0</v>
      </c>
      <c r="H100" s="256">
        <v>0</v>
      </c>
      <c r="I100" s="257">
        <f>E100*H100</f>
        <v>0</v>
      </c>
      <c r="J100" s="256"/>
      <c r="K100" s="257">
        <f>E100*J100</f>
        <v>0</v>
      </c>
      <c r="M100" s="346"/>
      <c r="N100" s="345"/>
      <c r="O100" s="345"/>
    </row>
    <row r="101" spans="1:15" ht="12.75">
      <c r="A101" s="250">
        <v>35</v>
      </c>
      <c r="B101" s="251" t="s">
        <v>222</v>
      </c>
      <c r="C101" s="252" t="s">
        <v>223</v>
      </c>
      <c r="D101" s="253" t="s">
        <v>159</v>
      </c>
      <c r="E101" s="254">
        <v>13.7226</v>
      </c>
      <c r="F101" s="343"/>
      <c r="G101" s="255">
        <f>E101*F101</f>
        <v>0</v>
      </c>
      <c r="H101" s="256">
        <v>0</v>
      </c>
      <c r="I101" s="257">
        <f>E101*H101</f>
        <v>0</v>
      </c>
      <c r="J101" s="256"/>
      <c r="K101" s="257">
        <f>E101*J101</f>
        <v>0</v>
      </c>
      <c r="M101" s="345"/>
      <c r="N101" s="345"/>
      <c r="O101" s="345"/>
    </row>
    <row r="102" spans="1:15" ht="12.75">
      <c r="A102" s="250">
        <v>36</v>
      </c>
      <c r="B102" s="251" t="s">
        <v>224</v>
      </c>
      <c r="C102" s="252" t="s">
        <v>225</v>
      </c>
      <c r="D102" s="253" t="s">
        <v>159</v>
      </c>
      <c r="E102" s="254">
        <v>13.7226</v>
      </c>
      <c r="F102" s="343"/>
      <c r="G102" s="255">
        <f>E102*F102</f>
        <v>0</v>
      </c>
      <c r="H102" s="256">
        <v>0</v>
      </c>
      <c r="I102" s="257">
        <f>E102*H102</f>
        <v>0</v>
      </c>
      <c r="J102" s="256"/>
      <c r="K102" s="257">
        <f>E102*J102</f>
        <v>0</v>
      </c>
      <c r="M102" s="345"/>
      <c r="N102" s="345"/>
      <c r="O102" s="345"/>
    </row>
    <row r="103" spans="1:11" ht="12.75">
      <c r="A103" s="264"/>
      <c r="B103" s="265" t="s">
        <v>100</v>
      </c>
      <c r="C103" s="266" t="s">
        <v>217</v>
      </c>
      <c r="D103" s="267"/>
      <c r="E103" s="268"/>
      <c r="F103" s="269"/>
      <c r="G103" s="270">
        <f>SUM(G98:G102)</f>
        <v>0</v>
      </c>
      <c r="H103" s="271"/>
      <c r="I103" s="272">
        <f>SUM(I98:I102)</f>
        <v>0</v>
      </c>
      <c r="J103" s="271"/>
      <c r="K103" s="272">
        <f>SUM(K98:K102)</f>
        <v>0</v>
      </c>
    </row>
    <row r="104" spans="1:11" ht="12.75">
      <c r="A104" s="240" t="s">
        <v>96</v>
      </c>
      <c r="B104" s="241" t="s">
        <v>226</v>
      </c>
      <c r="C104" s="242" t="s">
        <v>227</v>
      </c>
      <c r="D104" s="243"/>
      <c r="E104" s="244"/>
      <c r="F104" s="244"/>
      <c r="G104" s="245"/>
      <c r="H104" s="246"/>
      <c r="I104" s="247"/>
      <c r="J104" s="248"/>
      <c r="K104" s="249"/>
    </row>
    <row r="105" spans="1:11" ht="12.75">
      <c r="A105" s="250">
        <v>37</v>
      </c>
      <c r="B105" s="251" t="s">
        <v>229</v>
      </c>
      <c r="C105" s="252" t="s">
        <v>230</v>
      </c>
      <c r="D105" s="253" t="s">
        <v>99</v>
      </c>
      <c r="E105" s="254">
        <v>2</v>
      </c>
      <c r="F105" s="343"/>
      <c r="G105" s="255">
        <f aca="true" t="shared" si="0" ref="G105:G124">E105*F105</f>
        <v>0</v>
      </c>
      <c r="H105" s="256">
        <v>0</v>
      </c>
      <c r="I105" s="257">
        <f aca="true" t="shared" si="1" ref="I105:I124">E105*H105</f>
        <v>0</v>
      </c>
      <c r="J105" s="256"/>
      <c r="K105" s="257">
        <f aca="true" t="shared" si="2" ref="K105:K124">E105*J105</f>
        <v>0</v>
      </c>
    </row>
    <row r="106" spans="1:11" ht="12.75">
      <c r="A106" s="250">
        <v>38</v>
      </c>
      <c r="B106" s="251" t="s">
        <v>231</v>
      </c>
      <c r="C106" s="252" t="s">
        <v>232</v>
      </c>
      <c r="D106" s="253" t="s">
        <v>99</v>
      </c>
      <c r="E106" s="254">
        <v>2</v>
      </c>
      <c r="F106" s="343"/>
      <c r="G106" s="255">
        <f t="shared" si="0"/>
        <v>0</v>
      </c>
      <c r="H106" s="256">
        <v>0</v>
      </c>
      <c r="I106" s="257">
        <f t="shared" si="1"/>
        <v>0</v>
      </c>
      <c r="J106" s="256"/>
      <c r="K106" s="257">
        <f t="shared" si="2"/>
        <v>0</v>
      </c>
    </row>
    <row r="107" spans="1:11" ht="22.5">
      <c r="A107" s="250">
        <v>39</v>
      </c>
      <c r="B107" s="251" t="s">
        <v>233</v>
      </c>
      <c r="C107" s="252" t="s">
        <v>234</v>
      </c>
      <c r="D107" s="253" t="s">
        <v>99</v>
      </c>
      <c r="E107" s="254">
        <v>2</v>
      </c>
      <c r="F107" s="343"/>
      <c r="G107" s="255">
        <f t="shared" si="0"/>
        <v>0</v>
      </c>
      <c r="H107" s="256">
        <v>0</v>
      </c>
      <c r="I107" s="257">
        <f t="shared" si="1"/>
        <v>0</v>
      </c>
      <c r="J107" s="256"/>
      <c r="K107" s="257">
        <f t="shared" si="2"/>
        <v>0</v>
      </c>
    </row>
    <row r="108" spans="1:11" ht="12.75">
      <c r="A108" s="250">
        <v>40</v>
      </c>
      <c r="B108" s="251" t="s">
        <v>235</v>
      </c>
      <c r="C108" s="252" t="s">
        <v>236</v>
      </c>
      <c r="D108" s="253" t="s">
        <v>237</v>
      </c>
      <c r="E108" s="254">
        <v>4</v>
      </c>
      <c r="F108" s="343"/>
      <c r="G108" s="255">
        <f t="shared" si="0"/>
        <v>0</v>
      </c>
      <c r="H108" s="256">
        <v>0</v>
      </c>
      <c r="I108" s="257">
        <f t="shared" si="1"/>
        <v>0</v>
      </c>
      <c r="J108" s="256"/>
      <c r="K108" s="257">
        <f t="shared" si="2"/>
        <v>0</v>
      </c>
    </row>
    <row r="109" spans="1:11" ht="12.75">
      <c r="A109" s="250">
        <v>41</v>
      </c>
      <c r="B109" s="251" t="s">
        <v>238</v>
      </c>
      <c r="C109" s="252" t="s">
        <v>239</v>
      </c>
      <c r="D109" s="253" t="s">
        <v>237</v>
      </c>
      <c r="E109" s="254">
        <v>3</v>
      </c>
      <c r="F109" s="343"/>
      <c r="G109" s="255">
        <f t="shared" si="0"/>
        <v>0</v>
      </c>
      <c r="H109" s="256">
        <v>0</v>
      </c>
      <c r="I109" s="257">
        <f t="shared" si="1"/>
        <v>0</v>
      </c>
      <c r="J109" s="256"/>
      <c r="K109" s="257">
        <f t="shared" si="2"/>
        <v>0</v>
      </c>
    </row>
    <row r="110" spans="1:11" ht="12.75">
      <c r="A110" s="250">
        <v>42</v>
      </c>
      <c r="B110" s="251" t="s">
        <v>240</v>
      </c>
      <c r="C110" s="252" t="s">
        <v>241</v>
      </c>
      <c r="D110" s="253" t="s">
        <v>99</v>
      </c>
      <c r="E110" s="254">
        <v>2</v>
      </c>
      <c r="F110" s="343"/>
      <c r="G110" s="255">
        <f t="shared" si="0"/>
        <v>0</v>
      </c>
      <c r="H110" s="256">
        <v>0</v>
      </c>
      <c r="I110" s="257">
        <f t="shared" si="1"/>
        <v>0</v>
      </c>
      <c r="J110" s="256"/>
      <c r="K110" s="257">
        <f t="shared" si="2"/>
        <v>0</v>
      </c>
    </row>
    <row r="111" spans="1:11" ht="12.75">
      <c r="A111" s="250">
        <v>43</v>
      </c>
      <c r="B111" s="251" t="s">
        <v>242</v>
      </c>
      <c r="C111" s="252" t="s">
        <v>243</v>
      </c>
      <c r="D111" s="253" t="s">
        <v>244</v>
      </c>
      <c r="E111" s="254">
        <v>1</v>
      </c>
      <c r="F111" s="343"/>
      <c r="G111" s="255">
        <f t="shared" si="0"/>
        <v>0</v>
      </c>
      <c r="H111" s="256">
        <v>0</v>
      </c>
      <c r="I111" s="257">
        <f t="shared" si="1"/>
        <v>0</v>
      </c>
      <c r="J111" s="256"/>
      <c r="K111" s="257">
        <f t="shared" si="2"/>
        <v>0</v>
      </c>
    </row>
    <row r="112" spans="1:11" ht="12.75">
      <c r="A112" s="250">
        <v>44</v>
      </c>
      <c r="B112" s="251" t="s">
        <v>245</v>
      </c>
      <c r="C112" s="252" t="s">
        <v>246</v>
      </c>
      <c r="D112" s="253" t="s">
        <v>244</v>
      </c>
      <c r="E112" s="254">
        <v>1</v>
      </c>
      <c r="F112" s="343"/>
      <c r="G112" s="255">
        <f t="shared" si="0"/>
        <v>0</v>
      </c>
      <c r="H112" s="256">
        <v>0</v>
      </c>
      <c r="I112" s="257">
        <f t="shared" si="1"/>
        <v>0</v>
      </c>
      <c r="J112" s="256"/>
      <c r="K112" s="257">
        <f t="shared" si="2"/>
        <v>0</v>
      </c>
    </row>
    <row r="113" spans="1:11" ht="12.75">
      <c r="A113" s="250">
        <v>45</v>
      </c>
      <c r="B113" s="251" t="s">
        <v>247</v>
      </c>
      <c r="C113" s="252" t="s">
        <v>248</v>
      </c>
      <c r="D113" s="253" t="s">
        <v>119</v>
      </c>
      <c r="E113" s="254">
        <v>70</v>
      </c>
      <c r="F113" s="343"/>
      <c r="G113" s="255">
        <f t="shared" si="0"/>
        <v>0</v>
      </c>
      <c r="H113" s="256">
        <v>0</v>
      </c>
      <c r="I113" s="257">
        <f t="shared" si="1"/>
        <v>0</v>
      </c>
      <c r="J113" s="256"/>
      <c r="K113" s="257">
        <f t="shared" si="2"/>
        <v>0</v>
      </c>
    </row>
    <row r="114" spans="1:11" ht="12.75">
      <c r="A114" s="250">
        <v>46</v>
      </c>
      <c r="B114" s="251" t="s">
        <v>249</v>
      </c>
      <c r="C114" s="252" t="s">
        <v>250</v>
      </c>
      <c r="D114" s="253" t="s">
        <v>99</v>
      </c>
      <c r="E114" s="254">
        <v>2</v>
      </c>
      <c r="F114" s="343"/>
      <c r="G114" s="255">
        <f t="shared" si="0"/>
        <v>0</v>
      </c>
      <c r="H114" s="256">
        <v>0</v>
      </c>
      <c r="I114" s="257">
        <f t="shared" si="1"/>
        <v>0</v>
      </c>
      <c r="J114" s="256"/>
      <c r="K114" s="257">
        <f t="shared" si="2"/>
        <v>0</v>
      </c>
    </row>
    <row r="115" spans="1:11" ht="12.75">
      <c r="A115" s="250">
        <v>47</v>
      </c>
      <c r="B115" s="251" t="s">
        <v>251</v>
      </c>
      <c r="C115" s="252" t="s">
        <v>252</v>
      </c>
      <c r="D115" s="253" t="s">
        <v>99</v>
      </c>
      <c r="E115" s="254">
        <v>2</v>
      </c>
      <c r="F115" s="343"/>
      <c r="G115" s="255">
        <f t="shared" si="0"/>
        <v>0</v>
      </c>
      <c r="H115" s="256">
        <v>0</v>
      </c>
      <c r="I115" s="257">
        <f t="shared" si="1"/>
        <v>0</v>
      </c>
      <c r="J115" s="256"/>
      <c r="K115" s="257">
        <f t="shared" si="2"/>
        <v>0</v>
      </c>
    </row>
    <row r="116" spans="1:11" ht="12.75">
      <c r="A116" s="250">
        <v>48</v>
      </c>
      <c r="B116" s="251" t="s">
        <v>253</v>
      </c>
      <c r="C116" s="252" t="s">
        <v>254</v>
      </c>
      <c r="D116" s="253" t="s">
        <v>99</v>
      </c>
      <c r="E116" s="254">
        <v>2</v>
      </c>
      <c r="F116" s="343"/>
      <c r="G116" s="255">
        <f t="shared" si="0"/>
        <v>0</v>
      </c>
      <c r="H116" s="256">
        <v>0</v>
      </c>
      <c r="I116" s="257">
        <f t="shared" si="1"/>
        <v>0</v>
      </c>
      <c r="J116" s="256"/>
      <c r="K116" s="257">
        <f t="shared" si="2"/>
        <v>0</v>
      </c>
    </row>
    <row r="117" spans="1:11" ht="12.75">
      <c r="A117" s="250">
        <v>49</v>
      </c>
      <c r="B117" s="251" t="s">
        <v>255</v>
      </c>
      <c r="C117" s="252" t="s">
        <v>256</v>
      </c>
      <c r="D117" s="253" t="s">
        <v>99</v>
      </c>
      <c r="E117" s="254">
        <v>2</v>
      </c>
      <c r="F117" s="343"/>
      <c r="G117" s="255">
        <f t="shared" si="0"/>
        <v>0</v>
      </c>
      <c r="H117" s="256">
        <v>0</v>
      </c>
      <c r="I117" s="257">
        <f t="shared" si="1"/>
        <v>0</v>
      </c>
      <c r="J117" s="256"/>
      <c r="K117" s="257">
        <f t="shared" si="2"/>
        <v>0</v>
      </c>
    </row>
    <row r="118" spans="1:11" ht="12.75">
      <c r="A118" s="250">
        <v>50</v>
      </c>
      <c r="B118" s="251" t="s">
        <v>257</v>
      </c>
      <c r="C118" s="252" t="s">
        <v>258</v>
      </c>
      <c r="D118" s="253" t="s">
        <v>99</v>
      </c>
      <c r="E118" s="254">
        <v>4</v>
      </c>
      <c r="F118" s="343"/>
      <c r="G118" s="255">
        <f t="shared" si="0"/>
        <v>0</v>
      </c>
      <c r="H118" s="256">
        <v>0</v>
      </c>
      <c r="I118" s="257">
        <f t="shared" si="1"/>
        <v>0</v>
      </c>
      <c r="J118" s="256"/>
      <c r="K118" s="257">
        <f t="shared" si="2"/>
        <v>0</v>
      </c>
    </row>
    <row r="119" spans="1:11" ht="22.5">
      <c r="A119" s="250">
        <v>51</v>
      </c>
      <c r="B119" s="251" t="s">
        <v>259</v>
      </c>
      <c r="C119" s="252" t="s">
        <v>260</v>
      </c>
      <c r="D119" s="253" t="s">
        <v>119</v>
      </c>
      <c r="E119" s="254">
        <v>2</v>
      </c>
      <c r="F119" s="343"/>
      <c r="G119" s="255">
        <f t="shared" si="0"/>
        <v>0</v>
      </c>
      <c r="H119" s="256">
        <v>0</v>
      </c>
      <c r="I119" s="257">
        <f t="shared" si="1"/>
        <v>0</v>
      </c>
      <c r="J119" s="256"/>
      <c r="K119" s="257">
        <f t="shared" si="2"/>
        <v>0</v>
      </c>
    </row>
    <row r="120" spans="1:11" ht="22.5">
      <c r="A120" s="250">
        <v>52</v>
      </c>
      <c r="B120" s="251" t="s">
        <v>261</v>
      </c>
      <c r="C120" s="252" t="s">
        <v>262</v>
      </c>
      <c r="D120" s="253" t="s">
        <v>119</v>
      </c>
      <c r="E120" s="254">
        <v>70</v>
      </c>
      <c r="F120" s="343"/>
      <c r="G120" s="255">
        <f t="shared" si="0"/>
        <v>0</v>
      </c>
      <c r="H120" s="256">
        <v>0</v>
      </c>
      <c r="I120" s="257">
        <f t="shared" si="1"/>
        <v>0</v>
      </c>
      <c r="J120" s="256"/>
      <c r="K120" s="257">
        <f t="shared" si="2"/>
        <v>0</v>
      </c>
    </row>
    <row r="121" spans="1:11" ht="12.75">
      <c r="A121" s="250">
        <v>53</v>
      </c>
      <c r="B121" s="251" t="s">
        <v>263</v>
      </c>
      <c r="C121" s="252" t="s">
        <v>264</v>
      </c>
      <c r="D121" s="253" t="s">
        <v>119</v>
      </c>
      <c r="E121" s="254">
        <v>70</v>
      </c>
      <c r="F121" s="343"/>
      <c r="G121" s="255">
        <f t="shared" si="0"/>
        <v>0</v>
      </c>
      <c r="H121" s="256">
        <v>0</v>
      </c>
      <c r="I121" s="257">
        <f t="shared" si="1"/>
        <v>0</v>
      </c>
      <c r="J121" s="256"/>
      <c r="K121" s="257">
        <f t="shared" si="2"/>
        <v>0</v>
      </c>
    </row>
    <row r="122" spans="1:11" ht="22.5">
      <c r="A122" s="250">
        <v>54</v>
      </c>
      <c r="B122" s="251" t="s">
        <v>265</v>
      </c>
      <c r="C122" s="252" t="s">
        <v>266</v>
      </c>
      <c r="D122" s="253" t="s">
        <v>99</v>
      </c>
      <c r="E122" s="254">
        <v>2</v>
      </c>
      <c r="F122" s="343"/>
      <c r="G122" s="255">
        <f t="shared" si="0"/>
        <v>0</v>
      </c>
      <c r="H122" s="256">
        <v>0</v>
      </c>
      <c r="I122" s="257">
        <f t="shared" si="1"/>
        <v>0</v>
      </c>
      <c r="J122" s="256"/>
      <c r="K122" s="257">
        <f t="shared" si="2"/>
        <v>0</v>
      </c>
    </row>
    <row r="123" spans="1:11" ht="12.75">
      <c r="A123" s="250">
        <v>55</v>
      </c>
      <c r="B123" s="251" t="s">
        <v>267</v>
      </c>
      <c r="C123" s="252" t="s">
        <v>268</v>
      </c>
      <c r="D123" s="253" t="s">
        <v>99</v>
      </c>
      <c r="E123" s="254">
        <v>2</v>
      </c>
      <c r="F123" s="343"/>
      <c r="G123" s="255">
        <f t="shared" si="0"/>
        <v>0</v>
      </c>
      <c r="H123" s="256">
        <v>0</v>
      </c>
      <c r="I123" s="257">
        <f t="shared" si="1"/>
        <v>0</v>
      </c>
      <c r="J123" s="256"/>
      <c r="K123" s="257">
        <f t="shared" si="2"/>
        <v>0</v>
      </c>
    </row>
    <row r="124" spans="1:11" ht="22.5">
      <c r="A124" s="250">
        <v>56</v>
      </c>
      <c r="B124" s="251" t="s">
        <v>269</v>
      </c>
      <c r="C124" s="252" t="s">
        <v>270</v>
      </c>
      <c r="D124" s="253" t="s">
        <v>119</v>
      </c>
      <c r="E124" s="254">
        <v>70</v>
      </c>
      <c r="F124" s="343"/>
      <c r="G124" s="255">
        <f t="shared" si="0"/>
        <v>0</v>
      </c>
      <c r="H124" s="256">
        <v>0</v>
      </c>
      <c r="I124" s="257">
        <f t="shared" si="1"/>
        <v>0</v>
      </c>
      <c r="J124" s="256"/>
      <c r="K124" s="257">
        <f t="shared" si="2"/>
        <v>0</v>
      </c>
    </row>
    <row r="125" spans="1:11" ht="12.75">
      <c r="A125" s="264"/>
      <c r="B125" s="265" t="s">
        <v>100</v>
      </c>
      <c r="C125" s="266" t="s">
        <v>228</v>
      </c>
      <c r="D125" s="267"/>
      <c r="E125" s="268"/>
      <c r="F125" s="269"/>
      <c r="G125" s="270">
        <f>SUM(G104:G124)</f>
        <v>0</v>
      </c>
      <c r="H125" s="271"/>
      <c r="I125" s="272">
        <f>SUM(I104:I124)</f>
        <v>0</v>
      </c>
      <c r="J125" s="271"/>
      <c r="K125" s="272">
        <f>SUM(K104:K124)</f>
        <v>0</v>
      </c>
    </row>
    <row r="126" spans="1:11" ht="12.75">
      <c r="A126" s="240" t="s">
        <v>96</v>
      </c>
      <c r="B126" s="241" t="s">
        <v>271</v>
      </c>
      <c r="C126" s="242" t="s">
        <v>272</v>
      </c>
      <c r="D126" s="243"/>
      <c r="E126" s="244"/>
      <c r="F126" s="244"/>
      <c r="G126" s="245"/>
      <c r="H126" s="246"/>
      <c r="I126" s="247"/>
      <c r="J126" s="248"/>
      <c r="K126" s="249"/>
    </row>
    <row r="127" spans="1:11" ht="12.75">
      <c r="A127" s="250">
        <v>57</v>
      </c>
      <c r="B127" s="251" t="s">
        <v>274</v>
      </c>
      <c r="C127" s="252" t="s">
        <v>275</v>
      </c>
      <c r="D127" s="253" t="s">
        <v>119</v>
      </c>
      <c r="E127" s="254">
        <v>70</v>
      </c>
      <c r="F127" s="343"/>
      <c r="G127" s="255">
        <f>E127*F127</f>
        <v>0</v>
      </c>
      <c r="H127" s="256">
        <v>0</v>
      </c>
      <c r="I127" s="257">
        <f>E127*H127</f>
        <v>0</v>
      </c>
      <c r="J127" s="256"/>
      <c r="K127" s="257">
        <f>E127*J127</f>
        <v>0</v>
      </c>
    </row>
    <row r="128" spans="1:11" ht="22.5">
      <c r="A128" s="250">
        <v>58</v>
      </c>
      <c r="B128" s="251" t="s">
        <v>276</v>
      </c>
      <c r="C128" s="252" t="s">
        <v>277</v>
      </c>
      <c r="D128" s="253" t="s">
        <v>99</v>
      </c>
      <c r="E128" s="254">
        <v>2</v>
      </c>
      <c r="F128" s="343"/>
      <c r="G128" s="255">
        <f>E128*F128</f>
        <v>0</v>
      </c>
      <c r="H128" s="256">
        <v>0</v>
      </c>
      <c r="I128" s="257">
        <f>E128*H128</f>
        <v>0</v>
      </c>
      <c r="J128" s="256"/>
      <c r="K128" s="257">
        <f>E128*J128</f>
        <v>0</v>
      </c>
    </row>
    <row r="129" spans="1:11" ht="12.75">
      <c r="A129" s="250">
        <v>59</v>
      </c>
      <c r="B129" s="251" t="s">
        <v>278</v>
      </c>
      <c r="C129" s="252" t="s">
        <v>279</v>
      </c>
      <c r="D129" s="253" t="s">
        <v>119</v>
      </c>
      <c r="E129" s="254">
        <v>70</v>
      </c>
      <c r="F129" s="343"/>
      <c r="G129" s="255">
        <f>E129*F129</f>
        <v>0</v>
      </c>
      <c r="H129" s="256">
        <v>0</v>
      </c>
      <c r="I129" s="257">
        <f>E129*H129</f>
        <v>0</v>
      </c>
      <c r="J129" s="256"/>
      <c r="K129" s="257">
        <f>E129*J129</f>
        <v>0</v>
      </c>
    </row>
    <row r="130" spans="1:11" ht="12.75">
      <c r="A130" s="250">
        <v>60</v>
      </c>
      <c r="B130" s="251" t="s">
        <v>280</v>
      </c>
      <c r="C130" s="252" t="s">
        <v>281</v>
      </c>
      <c r="D130" s="253" t="s">
        <v>119</v>
      </c>
      <c r="E130" s="254">
        <v>70</v>
      </c>
      <c r="F130" s="343"/>
      <c r="G130" s="255">
        <f>E130*F130</f>
        <v>0</v>
      </c>
      <c r="H130" s="256">
        <v>0</v>
      </c>
      <c r="I130" s="257">
        <f>E130*H130</f>
        <v>0</v>
      </c>
      <c r="J130" s="256"/>
      <c r="K130" s="257">
        <f>E130*J130</f>
        <v>0</v>
      </c>
    </row>
    <row r="131" spans="1:11" ht="22.5">
      <c r="A131" s="250">
        <v>61</v>
      </c>
      <c r="B131" s="251" t="s">
        <v>282</v>
      </c>
      <c r="C131" s="252" t="s">
        <v>283</v>
      </c>
      <c r="D131" s="253" t="s">
        <v>119</v>
      </c>
      <c r="E131" s="254">
        <v>70</v>
      </c>
      <c r="F131" s="343"/>
      <c r="G131" s="255">
        <f>E131*F131</f>
        <v>0</v>
      </c>
      <c r="H131" s="256">
        <v>0</v>
      </c>
      <c r="I131" s="257">
        <f>E131*H131</f>
        <v>0</v>
      </c>
      <c r="J131" s="256"/>
      <c r="K131" s="257">
        <f>E131*J131</f>
        <v>0</v>
      </c>
    </row>
    <row r="132" spans="1:11" ht="12.75">
      <c r="A132" s="264"/>
      <c r="B132" s="265" t="s">
        <v>100</v>
      </c>
      <c r="C132" s="266" t="s">
        <v>273</v>
      </c>
      <c r="D132" s="267"/>
      <c r="E132" s="268"/>
      <c r="F132" s="269"/>
      <c r="G132" s="270">
        <f>SUM(G126:G131)</f>
        <v>0</v>
      </c>
      <c r="H132" s="271"/>
      <c r="I132" s="272">
        <f>SUM(I126:I131)</f>
        <v>0</v>
      </c>
      <c r="J132" s="271"/>
      <c r="K132" s="272">
        <f>SUM(K126:K131)</f>
        <v>0</v>
      </c>
    </row>
    <row r="133" ht="12.75">
      <c r="E133" s="225"/>
    </row>
    <row r="134" ht="12.75">
      <c r="E134" s="225"/>
    </row>
    <row r="135" ht="12.75">
      <c r="E135" s="225"/>
    </row>
    <row r="136" ht="12.75">
      <c r="E136" s="225"/>
    </row>
    <row r="137" ht="12.75">
      <c r="E137" s="225"/>
    </row>
    <row r="138" ht="12.75">
      <c r="E138" s="225"/>
    </row>
    <row r="139" ht="12.75">
      <c r="E139" s="225"/>
    </row>
    <row r="140" ht="12.75">
      <c r="E140" s="225"/>
    </row>
    <row r="141" ht="12.75">
      <c r="E141" s="225"/>
    </row>
    <row r="142" ht="12.75">
      <c r="E142" s="225"/>
    </row>
    <row r="143" ht="12.75">
      <c r="E143" s="225"/>
    </row>
    <row r="144" ht="12.75">
      <c r="E144" s="225"/>
    </row>
    <row r="145" ht="12.75">
      <c r="E145" s="225"/>
    </row>
    <row r="146" ht="12.75">
      <c r="E146" s="225"/>
    </row>
    <row r="147" ht="12.75">
      <c r="E147" s="225"/>
    </row>
    <row r="148" ht="12.75">
      <c r="E148" s="225"/>
    </row>
    <row r="149" ht="12.75">
      <c r="E149" s="225"/>
    </row>
    <row r="150" ht="12.75">
      <c r="E150" s="225"/>
    </row>
    <row r="151" ht="12.75">
      <c r="E151" s="225"/>
    </row>
    <row r="152" ht="12.75">
      <c r="E152" s="225"/>
    </row>
    <row r="153" ht="12.75">
      <c r="E153" s="225"/>
    </row>
    <row r="154" ht="12.75">
      <c r="E154" s="225"/>
    </row>
    <row r="155" ht="12.75">
      <c r="E155" s="225"/>
    </row>
    <row r="156" spans="1:7" ht="12.75">
      <c r="A156" s="263"/>
      <c r="B156" s="263"/>
      <c r="C156" s="263"/>
      <c r="D156" s="263"/>
      <c r="E156" s="263"/>
      <c r="F156" s="263"/>
      <c r="G156" s="263"/>
    </row>
    <row r="157" spans="1:7" ht="12.75">
      <c r="A157" s="263"/>
      <c r="B157" s="263"/>
      <c r="C157" s="263"/>
      <c r="D157" s="263"/>
      <c r="E157" s="263"/>
      <c r="F157" s="263"/>
      <c r="G157" s="263"/>
    </row>
    <row r="158" spans="1:7" ht="12.75">
      <c r="A158" s="263"/>
      <c r="B158" s="263"/>
      <c r="C158" s="263"/>
      <c r="D158" s="263"/>
      <c r="E158" s="263"/>
      <c r="F158" s="263"/>
      <c r="G158" s="263"/>
    </row>
    <row r="159" spans="1:7" ht="12.75">
      <c r="A159" s="263"/>
      <c r="B159" s="263"/>
      <c r="C159" s="263"/>
      <c r="D159" s="263"/>
      <c r="E159" s="263"/>
      <c r="F159" s="263"/>
      <c r="G159" s="263"/>
    </row>
    <row r="160" ht="12.75">
      <c r="E160" s="225"/>
    </row>
    <row r="161" ht="12.75">
      <c r="E161" s="225"/>
    </row>
    <row r="162" ht="12.75">
      <c r="E162" s="225"/>
    </row>
    <row r="163" ht="12.75">
      <c r="E163" s="225"/>
    </row>
    <row r="164" ht="12.75">
      <c r="E164" s="225"/>
    </row>
    <row r="165" ht="12.75">
      <c r="E165" s="225"/>
    </row>
    <row r="166" ht="12.75">
      <c r="E166" s="225"/>
    </row>
    <row r="167" ht="12.75">
      <c r="E167" s="225"/>
    </row>
    <row r="168" ht="12.75">
      <c r="E168" s="225"/>
    </row>
    <row r="169" ht="12.75">
      <c r="E169" s="225"/>
    </row>
    <row r="170" ht="12.75">
      <c r="E170" s="225"/>
    </row>
    <row r="171" ht="12.75">
      <c r="E171" s="225"/>
    </row>
    <row r="172" ht="12.75">
      <c r="E172" s="225"/>
    </row>
    <row r="173" ht="12.75">
      <c r="E173" s="225"/>
    </row>
    <row r="174" ht="12.75">
      <c r="E174" s="225"/>
    </row>
    <row r="175" ht="12.75">
      <c r="E175" s="225"/>
    </row>
    <row r="176" ht="12.75">
      <c r="E176" s="225"/>
    </row>
    <row r="177" ht="12.75">
      <c r="E177" s="225"/>
    </row>
    <row r="178" ht="12.75">
      <c r="E178" s="225"/>
    </row>
    <row r="179" ht="12.75">
      <c r="E179" s="225"/>
    </row>
    <row r="180" ht="12.75">
      <c r="E180" s="225"/>
    </row>
    <row r="181" ht="12.75">
      <c r="E181" s="225"/>
    </row>
    <row r="182" ht="12.75">
      <c r="E182" s="225"/>
    </row>
    <row r="183" ht="12.75">
      <c r="E183" s="225"/>
    </row>
    <row r="184" ht="12.75">
      <c r="E184" s="225"/>
    </row>
    <row r="185" ht="12.75">
      <c r="E185" s="225"/>
    </row>
    <row r="186" ht="12.75">
      <c r="E186" s="225"/>
    </row>
    <row r="187" ht="12.75">
      <c r="E187" s="225"/>
    </row>
    <row r="188" ht="12.75">
      <c r="E188" s="225"/>
    </row>
    <row r="189" ht="12.75">
      <c r="E189" s="225"/>
    </row>
    <row r="190" ht="12.75">
      <c r="E190" s="225"/>
    </row>
    <row r="191" spans="1:2" ht="12.75">
      <c r="A191" s="273"/>
      <c r="B191" s="273"/>
    </row>
    <row r="192" spans="1:7" ht="12.75">
      <c r="A192" s="263"/>
      <c r="B192" s="263"/>
      <c r="C192" s="274"/>
      <c r="D192" s="274"/>
      <c r="E192" s="275"/>
      <c r="F192" s="274"/>
      <c r="G192" s="276"/>
    </row>
    <row r="193" spans="1:7" ht="12.75">
      <c r="A193" s="277"/>
      <c r="B193" s="277"/>
      <c r="C193" s="263"/>
      <c r="D193" s="263"/>
      <c r="E193" s="278"/>
      <c r="F193" s="263"/>
      <c r="G193" s="263"/>
    </row>
    <row r="194" spans="1:7" ht="12.75">
      <c r="A194" s="263"/>
      <c r="B194" s="263"/>
      <c r="C194" s="263"/>
      <c r="D194" s="263"/>
      <c r="E194" s="278"/>
      <c r="F194" s="263"/>
      <c r="G194" s="263"/>
    </row>
    <row r="195" spans="1:7" ht="12.75">
      <c r="A195" s="263"/>
      <c r="B195" s="263"/>
      <c r="C195" s="263"/>
      <c r="D195" s="263"/>
      <c r="E195" s="278"/>
      <c r="F195" s="263"/>
      <c r="G195" s="263"/>
    </row>
    <row r="196" spans="1:7" ht="12.75">
      <c r="A196" s="263"/>
      <c r="B196" s="263"/>
      <c r="C196" s="263"/>
      <c r="D196" s="263"/>
      <c r="E196" s="278"/>
      <c r="F196" s="263"/>
      <c r="G196" s="263"/>
    </row>
    <row r="197" spans="1:7" ht="12.75">
      <c r="A197" s="263"/>
      <c r="B197" s="263"/>
      <c r="C197" s="263"/>
      <c r="D197" s="263"/>
      <c r="E197" s="278"/>
      <c r="F197" s="263"/>
      <c r="G197" s="263"/>
    </row>
    <row r="198" spans="1:7" ht="12.75">
      <c r="A198" s="263"/>
      <c r="B198" s="263"/>
      <c r="C198" s="263"/>
      <c r="D198" s="263"/>
      <c r="E198" s="278"/>
      <c r="F198" s="263"/>
      <c r="G198" s="263"/>
    </row>
    <row r="199" spans="1:7" ht="12.75">
      <c r="A199" s="263"/>
      <c r="B199" s="263"/>
      <c r="C199" s="263"/>
      <c r="D199" s="263"/>
      <c r="E199" s="278"/>
      <c r="F199" s="263"/>
      <c r="G199" s="263"/>
    </row>
    <row r="200" spans="1:7" ht="12.75">
      <c r="A200" s="263"/>
      <c r="B200" s="263"/>
      <c r="C200" s="263"/>
      <c r="D200" s="263"/>
      <c r="E200" s="278"/>
      <c r="F200" s="263"/>
      <c r="G200" s="263"/>
    </row>
    <row r="201" spans="1:7" ht="12.75">
      <c r="A201" s="263"/>
      <c r="B201" s="263"/>
      <c r="C201" s="263"/>
      <c r="D201" s="263"/>
      <c r="E201" s="278"/>
      <c r="F201" s="263"/>
      <c r="G201" s="263"/>
    </row>
    <row r="202" spans="1:7" ht="12.75">
      <c r="A202" s="263"/>
      <c r="B202" s="263"/>
      <c r="C202" s="263"/>
      <c r="D202" s="263"/>
      <c r="E202" s="278"/>
      <c r="F202" s="263"/>
      <c r="G202" s="263"/>
    </row>
    <row r="203" spans="1:7" ht="12.75">
      <c r="A203" s="263"/>
      <c r="B203" s="263"/>
      <c r="C203" s="263"/>
      <c r="D203" s="263"/>
      <c r="E203" s="278"/>
      <c r="F203" s="263"/>
      <c r="G203" s="263"/>
    </row>
    <row r="204" spans="1:7" ht="12.75">
      <c r="A204" s="263"/>
      <c r="B204" s="263"/>
      <c r="C204" s="263"/>
      <c r="D204" s="263"/>
      <c r="E204" s="278"/>
      <c r="F204" s="263"/>
      <c r="G204" s="263"/>
    </row>
    <row r="205" spans="1:7" ht="12.75">
      <c r="A205" s="263"/>
      <c r="B205" s="263"/>
      <c r="C205" s="263"/>
      <c r="D205" s="263"/>
      <c r="E205" s="278"/>
      <c r="F205" s="263"/>
      <c r="G205" s="263"/>
    </row>
  </sheetData>
  <sheetProtection/>
  <mergeCells count="54">
    <mergeCell ref="N92:O92"/>
    <mergeCell ref="A1:G1"/>
    <mergeCell ref="A3:B3"/>
    <mergeCell ref="A4:B4"/>
    <mergeCell ref="E4:G4"/>
    <mergeCell ref="C9:D9"/>
    <mergeCell ref="C11:D11"/>
    <mergeCell ref="C12:D12"/>
    <mergeCell ref="C14:D14"/>
    <mergeCell ref="C27:D27"/>
    <mergeCell ref="C28:D28"/>
    <mergeCell ref="C30:D30"/>
    <mergeCell ref="C15:D15"/>
    <mergeCell ref="C18:D18"/>
    <mergeCell ref="C19:D19"/>
    <mergeCell ref="C20:D20"/>
    <mergeCell ref="C22:D22"/>
    <mergeCell ref="C23:D23"/>
    <mergeCell ref="C24:D24"/>
    <mergeCell ref="C26:D26"/>
    <mergeCell ref="C31:D31"/>
    <mergeCell ref="C32:D32"/>
    <mergeCell ref="C34:D34"/>
    <mergeCell ref="C54:D54"/>
    <mergeCell ref="C36:D36"/>
    <mergeCell ref="C40:D40"/>
    <mergeCell ref="C41:D41"/>
    <mergeCell ref="C35:D35"/>
    <mergeCell ref="C43:D43"/>
    <mergeCell ref="C44:D44"/>
    <mergeCell ref="C45:D45"/>
    <mergeCell ref="C47:D47"/>
    <mergeCell ref="C48:D48"/>
    <mergeCell ref="C50:D50"/>
    <mergeCell ref="C52:D52"/>
    <mergeCell ref="C79:D79"/>
    <mergeCell ref="C55:D55"/>
    <mergeCell ref="C57:D57"/>
    <mergeCell ref="C59:D59"/>
    <mergeCell ref="C61:D61"/>
    <mergeCell ref="C62:D62"/>
    <mergeCell ref="C64:D64"/>
    <mergeCell ref="C66:D66"/>
    <mergeCell ref="C70:D70"/>
    <mergeCell ref="C75:D75"/>
    <mergeCell ref="C76:D76"/>
    <mergeCell ref="C77:D77"/>
    <mergeCell ref="C92:D92"/>
    <mergeCell ref="C80:D80"/>
    <mergeCell ref="C81:D81"/>
    <mergeCell ref="C82:D82"/>
    <mergeCell ref="C86:D86"/>
    <mergeCell ref="C88:D88"/>
    <mergeCell ref="C90:D9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3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0.75390625" style="1" customWidth="1"/>
    <col min="4" max="4" width="11.375" style="1" customWidth="1"/>
    <col min="5" max="5" width="25.25390625" style="1" customWidth="1"/>
    <col min="6" max="6" width="15.87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8" t="s">
        <v>367</v>
      </c>
      <c r="B1" s="89"/>
      <c r="C1" s="89"/>
      <c r="D1" s="89"/>
      <c r="E1" s="89"/>
      <c r="F1" s="89"/>
      <c r="G1" s="89"/>
    </row>
    <row r="2" spans="1:7" ht="12.75" customHeight="1">
      <c r="A2" s="90" t="s">
        <v>32</v>
      </c>
      <c r="B2" s="91"/>
      <c r="C2" s="92" t="s">
        <v>292</v>
      </c>
      <c r="D2" s="92" t="s">
        <v>293</v>
      </c>
      <c r="E2" s="91"/>
      <c r="F2" s="93" t="s">
        <v>33</v>
      </c>
      <c r="G2" s="94"/>
    </row>
    <row r="3" spans="1:7" ht="3" customHeight="1" hidden="1">
      <c r="A3" s="95"/>
      <c r="B3" s="96"/>
      <c r="C3" s="97"/>
      <c r="D3" s="97"/>
      <c r="E3" s="96"/>
      <c r="F3" s="98"/>
      <c r="G3" s="99"/>
    </row>
    <row r="4" spans="1:7" ht="12" customHeight="1">
      <c r="A4" s="100" t="s">
        <v>34</v>
      </c>
      <c r="B4" s="96"/>
      <c r="C4" s="97"/>
      <c r="D4" s="97"/>
      <c r="E4" s="96"/>
      <c r="F4" s="98" t="s">
        <v>35</v>
      </c>
      <c r="G4" s="101"/>
    </row>
    <row r="5" spans="1:7" ht="12.75" customHeight="1">
      <c r="A5" s="102" t="s">
        <v>292</v>
      </c>
      <c r="B5" s="103"/>
      <c r="C5" s="104" t="s">
        <v>293</v>
      </c>
      <c r="D5" s="105"/>
      <c r="E5" s="106"/>
      <c r="F5" s="98" t="s">
        <v>36</v>
      </c>
      <c r="G5" s="99"/>
    </row>
    <row r="6" spans="1:15" ht="12.75" customHeight="1">
      <c r="A6" s="100" t="s">
        <v>37</v>
      </c>
      <c r="B6" s="96"/>
      <c r="C6" s="97"/>
      <c r="D6" s="97"/>
      <c r="E6" s="96"/>
      <c r="F6" s="107" t="s">
        <v>38</v>
      </c>
      <c r="G6" s="108"/>
      <c r="O6" s="109"/>
    </row>
    <row r="7" spans="1:7" ht="12.75" customHeight="1">
      <c r="A7" s="110" t="s">
        <v>101</v>
      </c>
      <c r="B7" s="111"/>
      <c r="C7" s="112" t="s">
        <v>102</v>
      </c>
      <c r="D7" s="113"/>
      <c r="E7" s="113"/>
      <c r="F7" s="114" t="s">
        <v>39</v>
      </c>
      <c r="G7" s="108"/>
    </row>
    <row r="8" spans="1:9" ht="12.75">
      <c r="A8" s="115" t="s">
        <v>40</v>
      </c>
      <c r="B8" s="98"/>
      <c r="C8" s="375"/>
      <c r="D8" s="375"/>
      <c r="E8" s="317"/>
      <c r="F8" s="116" t="s">
        <v>41</v>
      </c>
      <c r="G8" s="117"/>
      <c r="H8" s="118"/>
      <c r="I8" s="119"/>
    </row>
    <row r="9" spans="1:8" ht="12.75">
      <c r="A9" s="115" t="s">
        <v>42</v>
      </c>
      <c r="B9" s="98"/>
      <c r="C9" s="375"/>
      <c r="D9" s="375"/>
      <c r="E9" s="317"/>
      <c r="F9" s="98"/>
      <c r="G9" s="120"/>
      <c r="H9" s="121"/>
    </row>
    <row r="10" spans="1:8" ht="12.75">
      <c r="A10" s="115" t="s">
        <v>43</v>
      </c>
      <c r="B10" s="98"/>
      <c r="C10" s="375"/>
      <c r="D10" s="375"/>
      <c r="E10" s="375"/>
      <c r="F10" s="122"/>
      <c r="G10" s="123"/>
      <c r="H10" s="124"/>
    </row>
    <row r="11" spans="1:57" ht="13.5" customHeight="1">
      <c r="A11" s="115" t="s">
        <v>44</v>
      </c>
      <c r="B11" s="98"/>
      <c r="C11" s="375">
        <f>Stavba!D11</f>
        <v>0</v>
      </c>
      <c r="D11" s="375"/>
      <c r="E11" s="375"/>
      <c r="F11" s="125" t="s">
        <v>45</v>
      </c>
      <c r="G11" s="126"/>
      <c r="H11" s="121"/>
      <c r="BA11" s="127"/>
      <c r="BB11" s="127"/>
      <c r="BC11" s="127"/>
      <c r="BD11" s="127"/>
      <c r="BE11" s="127"/>
    </row>
    <row r="12" spans="1:8" ht="12.75" customHeight="1">
      <c r="A12" s="128" t="s">
        <v>46</v>
      </c>
      <c r="B12" s="96"/>
      <c r="C12" s="318"/>
      <c r="D12" s="318"/>
      <c r="E12" s="318"/>
      <c r="F12" s="129" t="s">
        <v>47</v>
      </c>
      <c r="G12" s="130"/>
      <c r="H12" s="121"/>
    </row>
    <row r="13" spans="1:8" ht="28.5" customHeight="1" thickBot="1">
      <c r="A13" s="131" t="s">
        <v>48</v>
      </c>
      <c r="B13" s="132"/>
      <c r="C13" s="132"/>
      <c r="D13" s="132"/>
      <c r="E13" s="133"/>
      <c r="F13" s="133"/>
      <c r="G13" s="134"/>
      <c r="H13" s="121"/>
    </row>
    <row r="14" spans="1:7" ht="17.25" customHeight="1" thickBot="1">
      <c r="A14" s="135" t="s">
        <v>49</v>
      </c>
      <c r="B14" s="136"/>
      <c r="C14" s="137"/>
      <c r="D14" s="138" t="s">
        <v>50</v>
      </c>
      <c r="E14" s="139"/>
      <c r="F14" s="139"/>
      <c r="G14" s="137"/>
    </row>
    <row r="15" spans="1:7" ht="15.75" customHeight="1">
      <c r="A15" s="140"/>
      <c r="B15" s="141" t="s">
        <v>51</v>
      </c>
      <c r="C15" s="142">
        <f>'SO02 SO02 Rek'!E11</f>
        <v>0</v>
      </c>
      <c r="D15" s="143" t="str">
        <f>'SO02 SO02 Rek'!A16</f>
        <v>Ztížené výrobní podmínky</v>
      </c>
      <c r="E15" s="144"/>
      <c r="F15" s="145"/>
      <c r="G15" s="142">
        <f>'SO02 SO02 Rek'!I16</f>
        <v>0</v>
      </c>
    </row>
    <row r="16" spans="1:7" ht="15.75" customHeight="1">
      <c r="A16" s="140" t="s">
        <v>52</v>
      </c>
      <c r="B16" s="141" t="s">
        <v>53</v>
      </c>
      <c r="C16" s="142">
        <f>'SO02 SO02 Rek'!F11</f>
        <v>0</v>
      </c>
      <c r="D16" s="95" t="str">
        <f>'SO02 SO02 Rek'!A17</f>
        <v>Oborová přirážka</v>
      </c>
      <c r="E16" s="146"/>
      <c r="F16" s="147"/>
      <c r="G16" s="142">
        <f>'SO02 SO02 Rek'!I17</f>
        <v>0</v>
      </c>
    </row>
    <row r="17" spans="1:7" ht="15.75" customHeight="1">
      <c r="A17" s="140" t="s">
        <v>54</v>
      </c>
      <c r="B17" s="141" t="s">
        <v>55</v>
      </c>
      <c r="C17" s="142">
        <f>'SO02 SO02 Rek'!H11</f>
        <v>0</v>
      </c>
      <c r="D17" s="95" t="str">
        <f>'SO02 SO02 Rek'!A18</f>
        <v>Přesun stavebních kapacit</v>
      </c>
      <c r="E17" s="146"/>
      <c r="F17" s="147"/>
      <c r="G17" s="142">
        <f>'SO02 SO02 Rek'!I18</f>
        <v>0</v>
      </c>
    </row>
    <row r="18" spans="1:7" ht="15.75" customHeight="1">
      <c r="A18" s="148" t="s">
        <v>56</v>
      </c>
      <c r="B18" s="149" t="s">
        <v>57</v>
      </c>
      <c r="C18" s="142">
        <f>'SO02 SO02 Rek'!G11</f>
        <v>0</v>
      </c>
      <c r="D18" s="95" t="str">
        <f>'SO02 SO02 Rek'!A19</f>
        <v>Mimostaveništní doprava</v>
      </c>
      <c r="E18" s="146"/>
      <c r="F18" s="147"/>
      <c r="G18" s="142">
        <f>'SO02 SO02 Rek'!I19</f>
        <v>0</v>
      </c>
    </row>
    <row r="19" spans="1:7" ht="15.75" customHeight="1">
      <c r="A19" s="150" t="s">
        <v>58</v>
      </c>
      <c r="B19" s="141"/>
      <c r="C19" s="142">
        <f>SUM(C15:C18)</f>
        <v>0</v>
      </c>
      <c r="D19" s="95" t="str">
        <f>'SO02 SO02 Rek'!A20</f>
        <v>Zařízení staveniště</v>
      </c>
      <c r="E19" s="146"/>
      <c r="F19" s="147"/>
      <c r="G19" s="142">
        <f>'SO02 SO02 Rek'!I20</f>
        <v>0</v>
      </c>
    </row>
    <row r="20" spans="1:7" ht="15.75" customHeight="1">
      <c r="A20" s="150"/>
      <c r="B20" s="141"/>
      <c r="C20" s="142"/>
      <c r="D20" s="95" t="str">
        <f>'SO02 SO02 Rek'!A21</f>
        <v>Provoz investora</v>
      </c>
      <c r="E20" s="146"/>
      <c r="F20" s="147"/>
      <c r="G20" s="142">
        <f>'SO02 SO02 Rek'!I21</f>
        <v>0</v>
      </c>
    </row>
    <row r="21" spans="1:7" ht="15.75" customHeight="1">
      <c r="A21" s="150" t="s">
        <v>29</v>
      </c>
      <c r="B21" s="141"/>
      <c r="C21" s="142">
        <f>'SO02 SO02 Rek'!I11</f>
        <v>0</v>
      </c>
      <c r="D21" s="95" t="str">
        <f>'SO02 SO02 Rek'!A22</f>
        <v>Kompletační činnost (IČD)</v>
      </c>
      <c r="E21" s="146"/>
      <c r="F21" s="147"/>
      <c r="G21" s="142">
        <f>'SO02 SO02 Rek'!I22</f>
        <v>0</v>
      </c>
    </row>
    <row r="22" spans="1:7" ht="15.75" customHeight="1">
      <c r="A22" s="151" t="s">
        <v>59</v>
      </c>
      <c r="B22" s="121"/>
      <c r="C22" s="142">
        <f>C19+C21</f>
        <v>0</v>
      </c>
      <c r="D22" s="95" t="s">
        <v>60</v>
      </c>
      <c r="E22" s="146"/>
      <c r="F22" s="147"/>
      <c r="G22" s="142">
        <f>G23-SUM(G15:G21)</f>
        <v>0</v>
      </c>
    </row>
    <row r="23" spans="1:7" ht="15.75" customHeight="1" thickBot="1">
      <c r="A23" s="373" t="s">
        <v>61</v>
      </c>
      <c r="B23" s="374"/>
      <c r="C23" s="152">
        <f>C22+G23</f>
        <v>0</v>
      </c>
      <c r="D23" s="153" t="s">
        <v>62</v>
      </c>
      <c r="E23" s="154"/>
      <c r="F23" s="155"/>
      <c r="G23" s="142">
        <f>'SO02 SO02 Rek'!H24</f>
        <v>0</v>
      </c>
    </row>
    <row r="24" spans="1:7" ht="12.75">
      <c r="A24" s="156" t="s">
        <v>63</v>
      </c>
      <c r="B24" s="157"/>
      <c r="C24" s="158"/>
      <c r="D24" s="157" t="s">
        <v>64</v>
      </c>
      <c r="E24" s="157"/>
      <c r="F24" s="159" t="s">
        <v>65</v>
      </c>
      <c r="G24" s="160"/>
    </row>
    <row r="25" spans="1:7" ht="12.75">
      <c r="A25" s="151" t="s">
        <v>66</v>
      </c>
      <c r="B25" s="121"/>
      <c r="C25" s="161"/>
      <c r="D25" s="316" t="s">
        <v>362</v>
      </c>
      <c r="E25" s="16">
        <f>Stavba!Objednatel</f>
        <v>0</v>
      </c>
      <c r="F25" s="162" t="s">
        <v>66</v>
      </c>
      <c r="G25" s="163"/>
    </row>
    <row r="26" spans="1:7" ht="14.25" customHeight="1">
      <c r="A26" s="151" t="s">
        <v>67</v>
      </c>
      <c r="B26" s="164"/>
      <c r="C26" s="161"/>
      <c r="D26" s="320" t="s">
        <v>357</v>
      </c>
      <c r="E26" s="16">
        <f>Stavba!onazev</f>
        <v>0</v>
      </c>
      <c r="F26" s="162" t="s">
        <v>67</v>
      </c>
      <c r="G26" s="163"/>
    </row>
    <row r="27" spans="1:7" ht="12.75">
      <c r="A27" s="151"/>
      <c r="B27" s="165"/>
      <c r="C27" s="161"/>
      <c r="D27" s="321" t="s">
        <v>363</v>
      </c>
      <c r="E27" s="16">
        <f>Stavba!I11</f>
        <v>0</v>
      </c>
      <c r="F27" s="162"/>
      <c r="G27" s="163"/>
    </row>
    <row r="28" spans="1:7" ht="12.75">
      <c r="A28" s="151"/>
      <c r="B28" s="165"/>
      <c r="C28" s="161"/>
      <c r="D28" s="321" t="s">
        <v>354</v>
      </c>
      <c r="E28" s="326">
        <f>Stavba!I12</f>
        <v>0</v>
      </c>
      <c r="F28" s="121"/>
      <c r="G28" s="163"/>
    </row>
    <row r="29" spans="1:7" ht="12.75">
      <c r="A29" s="151"/>
      <c r="B29" s="165"/>
      <c r="C29" s="161"/>
      <c r="D29" s="316" t="s">
        <v>355</v>
      </c>
      <c r="E29" s="326">
        <f>Stavba!D15</f>
        <v>0</v>
      </c>
      <c r="F29" s="121"/>
      <c r="G29" s="163"/>
    </row>
    <row r="30" spans="1:7" ht="26.25" customHeight="1">
      <c r="A30" s="151" t="s">
        <v>68</v>
      </c>
      <c r="B30" s="121"/>
      <c r="C30" s="161"/>
      <c r="D30" s="322" t="s">
        <v>364</v>
      </c>
      <c r="E30" s="325">
        <f>Stavba!D16</f>
        <v>0</v>
      </c>
      <c r="F30" s="166" t="s">
        <v>69</v>
      </c>
      <c r="G30" s="163"/>
    </row>
    <row r="31" spans="1:7" ht="50.25" customHeight="1">
      <c r="A31" s="151"/>
      <c r="B31" s="121"/>
      <c r="C31" s="167"/>
      <c r="D31" s="323" t="s">
        <v>365</v>
      </c>
      <c r="E31" s="324"/>
      <c r="F31" s="121"/>
      <c r="G31" s="163"/>
    </row>
    <row r="32" spans="1:7" ht="12.75">
      <c r="A32" s="168" t="s">
        <v>11</v>
      </c>
      <c r="B32" s="169"/>
      <c r="C32" s="170">
        <v>21</v>
      </c>
      <c r="D32" s="169" t="s">
        <v>70</v>
      </c>
      <c r="E32" s="171"/>
      <c r="F32" s="366">
        <f>C23-F34</f>
        <v>0</v>
      </c>
      <c r="G32" s="367"/>
    </row>
    <row r="33" spans="1:7" ht="12.75">
      <c r="A33" s="168" t="s">
        <v>71</v>
      </c>
      <c r="B33" s="169"/>
      <c r="C33" s="170">
        <f>C32</f>
        <v>21</v>
      </c>
      <c r="D33" s="169" t="s">
        <v>72</v>
      </c>
      <c r="E33" s="171"/>
      <c r="F33" s="366">
        <f>ROUND(PRODUCT(F32,C33/100),0)</f>
        <v>0</v>
      </c>
      <c r="G33" s="367"/>
    </row>
    <row r="34" spans="1:7" ht="12.75">
      <c r="A34" s="168" t="s">
        <v>11</v>
      </c>
      <c r="B34" s="169"/>
      <c r="C34" s="170">
        <v>0</v>
      </c>
      <c r="D34" s="169" t="s">
        <v>72</v>
      </c>
      <c r="E34" s="171"/>
      <c r="F34" s="368">
        <v>0</v>
      </c>
      <c r="G34" s="369"/>
    </row>
    <row r="35" spans="1:7" ht="12.75">
      <c r="A35" s="168" t="s">
        <v>71</v>
      </c>
      <c r="B35" s="172"/>
      <c r="C35" s="173">
        <f>C34</f>
        <v>0</v>
      </c>
      <c r="D35" s="169" t="s">
        <v>72</v>
      </c>
      <c r="E35" s="147"/>
      <c r="F35" s="368">
        <f>ROUND(PRODUCT(F34,C35/100),0)</f>
        <v>0</v>
      </c>
      <c r="G35" s="369"/>
    </row>
    <row r="36" spans="1:7" s="177" customFormat="1" ht="19.5" customHeight="1" thickBot="1">
      <c r="A36" s="174" t="s">
        <v>73</v>
      </c>
      <c r="B36" s="175"/>
      <c r="C36" s="175"/>
      <c r="D36" s="175"/>
      <c r="E36" s="176"/>
      <c r="F36" s="370">
        <f>SUM(F32:F35)</f>
        <v>0</v>
      </c>
      <c r="G36" s="371"/>
    </row>
    <row r="38" spans="1:8" ht="12.75">
      <c r="A38" s="2" t="s">
        <v>74</v>
      </c>
      <c r="B38" s="2"/>
      <c r="C38" s="2"/>
      <c r="D38" s="2"/>
      <c r="E38" s="2"/>
      <c r="F38" s="2"/>
      <c r="G38" s="2"/>
      <c r="H38" s="1" t="s">
        <v>2</v>
      </c>
    </row>
    <row r="39" spans="1:8" ht="14.25" customHeight="1">
      <c r="A39" s="2"/>
      <c r="B39" s="372"/>
      <c r="C39" s="372"/>
      <c r="D39" s="372"/>
      <c r="E39" s="372"/>
      <c r="F39" s="372"/>
      <c r="G39" s="372"/>
      <c r="H39" s="1" t="s">
        <v>2</v>
      </c>
    </row>
    <row r="40" spans="1:8" ht="12.75" customHeight="1">
      <c r="A40" s="178"/>
      <c r="B40" s="372"/>
      <c r="C40" s="372"/>
      <c r="D40" s="372"/>
      <c r="E40" s="372"/>
      <c r="F40" s="372"/>
      <c r="G40" s="372"/>
      <c r="H40" s="1" t="s">
        <v>2</v>
      </c>
    </row>
    <row r="41" spans="1:8" ht="12.75">
      <c r="A41" s="178"/>
      <c r="B41" s="372"/>
      <c r="C41" s="372"/>
      <c r="D41" s="372"/>
      <c r="E41" s="372"/>
      <c r="F41" s="372"/>
      <c r="G41" s="372"/>
      <c r="H41" s="1" t="s">
        <v>2</v>
      </c>
    </row>
    <row r="42" spans="1:8" ht="12.75">
      <c r="A42" s="178"/>
      <c r="B42" s="372"/>
      <c r="C42" s="372"/>
      <c r="D42" s="372"/>
      <c r="E42" s="372"/>
      <c r="F42" s="372"/>
      <c r="G42" s="372"/>
      <c r="H42" s="1" t="s">
        <v>2</v>
      </c>
    </row>
    <row r="43" spans="1:8" ht="12.75">
      <c r="A43" s="178"/>
      <c r="B43" s="372"/>
      <c r="C43" s="372"/>
      <c r="D43" s="372"/>
      <c r="E43" s="372"/>
      <c r="F43" s="372"/>
      <c r="G43" s="372"/>
      <c r="H43" s="1" t="s">
        <v>2</v>
      </c>
    </row>
    <row r="44" spans="1:8" ht="12.75">
      <c r="A44" s="178"/>
      <c r="B44" s="372"/>
      <c r="C44" s="372"/>
      <c r="D44" s="372"/>
      <c r="E44" s="372"/>
      <c r="F44" s="372"/>
      <c r="G44" s="372"/>
      <c r="H44" s="1" t="s">
        <v>2</v>
      </c>
    </row>
    <row r="45" spans="1:8" ht="12.75">
      <c r="A45" s="178"/>
      <c r="B45" s="372"/>
      <c r="C45" s="372"/>
      <c r="D45" s="372"/>
      <c r="E45" s="372"/>
      <c r="F45" s="372"/>
      <c r="G45" s="372"/>
      <c r="H45" s="1" t="s">
        <v>2</v>
      </c>
    </row>
    <row r="46" spans="1:8" ht="12.75" customHeight="1">
      <c r="A46" s="178"/>
      <c r="B46" s="372"/>
      <c r="C46" s="372"/>
      <c r="D46" s="372"/>
      <c r="E46" s="372"/>
      <c r="F46" s="372"/>
      <c r="G46" s="372"/>
      <c r="H46" s="1" t="s">
        <v>2</v>
      </c>
    </row>
    <row r="47" spans="1:8" ht="12.75" customHeight="1">
      <c r="A47" s="178"/>
      <c r="B47" s="372"/>
      <c r="C47" s="372"/>
      <c r="D47" s="372"/>
      <c r="E47" s="372"/>
      <c r="F47" s="372"/>
      <c r="G47" s="372"/>
      <c r="H47" s="1" t="s">
        <v>2</v>
      </c>
    </row>
    <row r="48" spans="2:7" ht="12.75">
      <c r="B48" s="365"/>
      <c r="C48" s="365"/>
      <c r="D48" s="365"/>
      <c r="E48" s="365"/>
      <c r="F48" s="365"/>
      <c r="G48" s="365"/>
    </row>
    <row r="49" spans="2:7" ht="12.75">
      <c r="B49" s="365"/>
      <c r="C49" s="365"/>
      <c r="D49" s="365"/>
      <c r="E49" s="365"/>
      <c r="F49" s="365"/>
      <c r="G49" s="365"/>
    </row>
    <row r="50" spans="2:7" ht="12.75">
      <c r="B50" s="365"/>
      <c r="C50" s="365"/>
      <c r="D50" s="365"/>
      <c r="E50" s="365"/>
      <c r="F50" s="365"/>
      <c r="G50" s="365"/>
    </row>
    <row r="51" spans="2:7" ht="12.75">
      <c r="B51" s="365"/>
      <c r="C51" s="365"/>
      <c r="D51" s="365"/>
      <c r="E51" s="365"/>
      <c r="F51" s="365"/>
      <c r="G51" s="365"/>
    </row>
    <row r="52" spans="2:7" ht="12.75">
      <c r="B52" s="365"/>
      <c r="C52" s="365"/>
      <c r="D52" s="365"/>
      <c r="E52" s="365"/>
      <c r="F52" s="365"/>
      <c r="G52" s="365"/>
    </row>
    <row r="53" spans="2:7" ht="12.75">
      <c r="B53" s="365"/>
      <c r="C53" s="365"/>
      <c r="D53" s="365"/>
      <c r="E53" s="365"/>
      <c r="F53" s="365"/>
      <c r="G53" s="365"/>
    </row>
  </sheetData>
  <sheetProtection/>
  <mergeCells count="18">
    <mergeCell ref="B49:G49"/>
    <mergeCell ref="B50:G50"/>
    <mergeCell ref="A23:B23"/>
    <mergeCell ref="C8:E8"/>
    <mergeCell ref="C9:E9"/>
    <mergeCell ref="C10:E10"/>
    <mergeCell ref="C11:E11"/>
    <mergeCell ref="C12:E12"/>
    <mergeCell ref="B51:G51"/>
    <mergeCell ref="B52:G52"/>
    <mergeCell ref="B53:G53"/>
    <mergeCell ref="F32:G32"/>
    <mergeCell ref="F33:G33"/>
    <mergeCell ref="F34:G34"/>
    <mergeCell ref="F35:G35"/>
    <mergeCell ref="F36:G36"/>
    <mergeCell ref="B39:G47"/>
    <mergeCell ref="B48:G48"/>
  </mergeCells>
  <printOptions/>
  <pageMargins left="0.5905511811023623" right="0.17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75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9" t="s">
        <v>3</v>
      </c>
      <c r="B1" s="291"/>
      <c r="C1" s="179" t="s">
        <v>103</v>
      </c>
      <c r="D1" s="180"/>
      <c r="E1" s="181"/>
      <c r="F1" s="180"/>
      <c r="G1" s="182" t="s">
        <v>75</v>
      </c>
      <c r="H1" s="183" t="s">
        <v>292</v>
      </c>
      <c r="I1" s="184"/>
    </row>
    <row r="2" spans="1:9" ht="13.5" thickBot="1">
      <c r="A2" s="292" t="s">
        <v>76</v>
      </c>
      <c r="B2" s="376"/>
      <c r="C2" s="185" t="s">
        <v>294</v>
      </c>
      <c r="D2" s="186"/>
      <c r="E2" s="187"/>
      <c r="F2" s="186"/>
      <c r="G2" s="377" t="s">
        <v>293</v>
      </c>
      <c r="H2" s="378"/>
      <c r="I2" s="379"/>
    </row>
    <row r="3" ht="13.5" thickTop="1">
      <c r="F3" s="121"/>
    </row>
    <row r="4" spans="1:9" ht="19.5" customHeight="1">
      <c r="A4" s="188" t="s">
        <v>368</v>
      </c>
      <c r="B4" s="189"/>
      <c r="C4" s="189"/>
      <c r="D4" s="189"/>
      <c r="E4" s="190"/>
      <c r="F4" s="189"/>
      <c r="G4" s="189"/>
      <c r="H4" s="189"/>
      <c r="I4" s="189"/>
    </row>
    <row r="5" ht="13.5" thickBot="1"/>
    <row r="6" spans="1:9" s="121" customFormat="1" ht="13.5" thickBot="1">
      <c r="A6" s="191"/>
      <c r="B6" s="192" t="s">
        <v>77</v>
      </c>
      <c r="C6" s="192"/>
      <c r="D6" s="193"/>
      <c r="E6" s="194" t="s">
        <v>25</v>
      </c>
      <c r="F6" s="195" t="s">
        <v>26</v>
      </c>
      <c r="G6" s="195" t="s">
        <v>27</v>
      </c>
      <c r="H6" s="195" t="s">
        <v>28</v>
      </c>
      <c r="I6" s="196" t="s">
        <v>29</v>
      </c>
    </row>
    <row r="7" spans="1:9" s="121" customFormat="1" ht="12.75">
      <c r="A7" s="279" t="str">
        <f>'SO02 SO02 Pol'!B7</f>
        <v>1</v>
      </c>
      <c r="B7" s="60" t="str">
        <f>'SO02 SO02 Pol'!C7</f>
        <v>Zemní práce</v>
      </c>
      <c r="D7" s="197"/>
      <c r="E7" s="280">
        <f>'SO02 SO02 Pol'!G22</f>
        <v>0</v>
      </c>
      <c r="F7" s="281">
        <v>0</v>
      </c>
      <c r="G7" s="281">
        <v>0</v>
      </c>
      <c r="H7" s="281">
        <v>0</v>
      </c>
      <c r="I7" s="282">
        <v>0</v>
      </c>
    </row>
    <row r="8" spans="1:9" s="121" customFormat="1" ht="12.75">
      <c r="A8" s="279" t="str">
        <f>'SO02 SO02 Pol'!B23</f>
        <v>4</v>
      </c>
      <c r="B8" s="60" t="str">
        <f>'SO02 SO02 Pol'!C23</f>
        <v>Vodorovné konstrukce</v>
      </c>
      <c r="D8" s="197"/>
      <c r="E8" s="280">
        <f>'SO02 SO02 Pol'!G26</f>
        <v>0</v>
      </c>
      <c r="F8" s="281">
        <v>0</v>
      </c>
      <c r="G8" s="281">
        <v>0</v>
      </c>
      <c r="H8" s="281">
        <v>0</v>
      </c>
      <c r="I8" s="282">
        <v>0</v>
      </c>
    </row>
    <row r="9" spans="1:9" s="121" customFormat="1" ht="12.75">
      <c r="A9" s="279" t="str">
        <f>'SO02 SO02 Pol'!B27</f>
        <v>8</v>
      </c>
      <c r="B9" s="60" t="str">
        <f>'SO02 SO02 Pol'!C27</f>
        <v>Trubní vedení</v>
      </c>
      <c r="D9" s="197"/>
      <c r="E9" s="280">
        <f>'SO02 SO02 Pol'!G43</f>
        <v>0</v>
      </c>
      <c r="F9" s="281">
        <v>0</v>
      </c>
      <c r="G9" s="281">
        <v>0</v>
      </c>
      <c r="H9" s="281">
        <v>0</v>
      </c>
      <c r="I9" s="282">
        <v>0</v>
      </c>
    </row>
    <row r="10" spans="1:9" s="121" customFormat="1" ht="13.5" thickBot="1">
      <c r="A10" s="279" t="str">
        <f>'SO02 SO02 Pol'!B44</f>
        <v>99</v>
      </c>
      <c r="B10" s="60" t="str">
        <f>'SO02 SO02 Pol'!C44</f>
        <v>Přesun hmot</v>
      </c>
      <c r="D10" s="197"/>
      <c r="E10" s="280">
        <f>'SO02 SO02 Pol'!G46</f>
        <v>0</v>
      </c>
      <c r="F10" s="281">
        <v>0</v>
      </c>
      <c r="G10" s="281">
        <v>0</v>
      </c>
      <c r="H10" s="281">
        <v>0</v>
      </c>
      <c r="I10" s="282">
        <v>0</v>
      </c>
    </row>
    <row r="11" spans="1:9" s="13" customFormat="1" ht="13.5" thickBot="1">
      <c r="A11" s="198"/>
      <c r="B11" s="199" t="s">
        <v>78</v>
      </c>
      <c r="C11" s="199"/>
      <c r="D11" s="200"/>
      <c r="E11" s="201">
        <f>SUM(E7:E10)</f>
        <v>0</v>
      </c>
      <c r="F11" s="202">
        <f>SUM(F7:F10)</f>
        <v>0</v>
      </c>
      <c r="G11" s="202">
        <f>SUM(G7:G10)</f>
        <v>0</v>
      </c>
      <c r="H11" s="202">
        <f>SUM(H7:H10)</f>
        <v>0</v>
      </c>
      <c r="I11" s="203">
        <f>SUM(I7:I10)</f>
        <v>0</v>
      </c>
    </row>
    <row r="12" spans="1:9" ht="12.75">
      <c r="A12" s="121"/>
      <c r="B12" s="121"/>
      <c r="C12" s="121"/>
      <c r="D12" s="121"/>
      <c r="E12" s="121"/>
      <c r="F12" s="121"/>
      <c r="G12" s="121"/>
      <c r="H12" s="121"/>
      <c r="I12" s="121"/>
    </row>
    <row r="13" spans="1:57" ht="19.5" customHeight="1">
      <c r="A13" s="189" t="s">
        <v>79</v>
      </c>
      <c r="B13" s="189"/>
      <c r="C13" s="189"/>
      <c r="D13" s="189"/>
      <c r="E13" s="189"/>
      <c r="F13" s="189"/>
      <c r="G13" s="204"/>
      <c r="H13" s="189"/>
      <c r="I13" s="189"/>
      <c r="BA13" s="127"/>
      <c r="BB13" s="127"/>
      <c r="BC13" s="127"/>
      <c r="BD13" s="127"/>
      <c r="BE13" s="127"/>
    </row>
    <row r="14" ht="13.5" thickBot="1"/>
    <row r="15" spans="1:9" ht="12.75">
      <c r="A15" s="156" t="s">
        <v>80</v>
      </c>
      <c r="B15" s="157"/>
      <c r="C15" s="157"/>
      <c r="D15" s="205"/>
      <c r="E15" s="206" t="s">
        <v>81</v>
      </c>
      <c r="F15" s="207" t="s">
        <v>12</v>
      </c>
      <c r="G15" s="208" t="s">
        <v>82</v>
      </c>
      <c r="H15" s="209"/>
      <c r="I15" s="210" t="s">
        <v>81</v>
      </c>
    </row>
    <row r="16" spans="1:53" ht="12.75">
      <c r="A16" s="150" t="s">
        <v>343</v>
      </c>
      <c r="B16" s="141"/>
      <c r="C16" s="141"/>
      <c r="D16" s="211"/>
      <c r="E16" s="212">
        <v>0</v>
      </c>
      <c r="F16" s="213">
        <v>0</v>
      </c>
      <c r="G16" s="214">
        <v>0</v>
      </c>
      <c r="H16" s="215"/>
      <c r="I16" s="216">
        <f aca="true" t="shared" si="0" ref="I16:I23">E16+F16*G16/100</f>
        <v>0</v>
      </c>
      <c r="BA16" s="1">
        <v>0</v>
      </c>
    </row>
    <row r="17" spans="1:53" ht="12.75">
      <c r="A17" s="150" t="s">
        <v>344</v>
      </c>
      <c r="B17" s="141"/>
      <c r="C17" s="141"/>
      <c r="D17" s="211"/>
      <c r="E17" s="212">
        <v>0</v>
      </c>
      <c r="F17" s="213">
        <v>0</v>
      </c>
      <c r="G17" s="214">
        <v>0</v>
      </c>
      <c r="H17" s="215"/>
      <c r="I17" s="216">
        <f t="shared" si="0"/>
        <v>0</v>
      </c>
      <c r="BA17" s="1">
        <v>0</v>
      </c>
    </row>
    <row r="18" spans="1:53" ht="12.75">
      <c r="A18" s="150" t="s">
        <v>345</v>
      </c>
      <c r="B18" s="141"/>
      <c r="C18" s="141"/>
      <c r="D18" s="211"/>
      <c r="E18" s="212">
        <v>0</v>
      </c>
      <c r="F18" s="213">
        <v>0</v>
      </c>
      <c r="G18" s="214">
        <v>0</v>
      </c>
      <c r="H18" s="215"/>
      <c r="I18" s="216">
        <f t="shared" si="0"/>
        <v>0</v>
      </c>
      <c r="BA18" s="1">
        <v>0</v>
      </c>
    </row>
    <row r="19" spans="1:53" ht="12.75">
      <c r="A19" s="150" t="s">
        <v>346</v>
      </c>
      <c r="B19" s="141"/>
      <c r="C19" s="141"/>
      <c r="D19" s="211"/>
      <c r="E19" s="212">
        <v>0</v>
      </c>
      <c r="F19" s="213">
        <v>0</v>
      </c>
      <c r="G19" s="214">
        <v>0</v>
      </c>
      <c r="H19" s="215"/>
      <c r="I19" s="216">
        <f t="shared" si="0"/>
        <v>0</v>
      </c>
      <c r="K19" s="166"/>
      <c r="BA19" s="1">
        <v>0</v>
      </c>
    </row>
    <row r="20" spans="1:53" ht="12.75">
      <c r="A20" s="150" t="s">
        <v>288</v>
      </c>
      <c r="B20" s="141"/>
      <c r="C20" s="141"/>
      <c r="D20" s="211"/>
      <c r="E20" s="212">
        <v>0</v>
      </c>
      <c r="F20" s="335">
        <v>0</v>
      </c>
      <c r="G20" s="214">
        <v>0</v>
      </c>
      <c r="H20" s="215"/>
      <c r="I20" s="338">
        <f t="shared" si="0"/>
        <v>0</v>
      </c>
      <c r="K20" s="332"/>
      <c r="BA20" s="1">
        <v>1</v>
      </c>
    </row>
    <row r="21" spans="1:53" ht="12.75">
      <c r="A21" s="150" t="s">
        <v>289</v>
      </c>
      <c r="B21" s="141"/>
      <c r="C21" s="141"/>
      <c r="D21" s="211"/>
      <c r="E21" s="212">
        <v>0</v>
      </c>
      <c r="F21" s="213">
        <v>0</v>
      </c>
      <c r="G21" s="214">
        <v>0</v>
      </c>
      <c r="H21" s="215"/>
      <c r="I21" s="216">
        <f t="shared" si="0"/>
        <v>0</v>
      </c>
      <c r="K21" s="166"/>
      <c r="BA21" s="1">
        <v>1</v>
      </c>
    </row>
    <row r="22" spans="1:53" ht="12.75">
      <c r="A22" s="150" t="s">
        <v>290</v>
      </c>
      <c r="B22" s="141"/>
      <c r="C22" s="141"/>
      <c r="D22" s="211"/>
      <c r="E22" s="212">
        <v>0</v>
      </c>
      <c r="F22" s="213">
        <v>0</v>
      </c>
      <c r="G22" s="214">
        <v>0</v>
      </c>
      <c r="H22" s="215"/>
      <c r="I22" s="216">
        <f t="shared" si="0"/>
        <v>0</v>
      </c>
      <c r="BA22" s="1">
        <v>2</v>
      </c>
    </row>
    <row r="23" spans="1:53" ht="12.75">
      <c r="A23" s="150" t="s">
        <v>291</v>
      </c>
      <c r="B23" s="141"/>
      <c r="C23" s="141"/>
      <c r="D23" s="211"/>
      <c r="E23" s="212">
        <v>0</v>
      </c>
      <c r="F23" s="213">
        <v>0</v>
      </c>
      <c r="G23" s="214">
        <v>0</v>
      </c>
      <c r="H23" s="215"/>
      <c r="I23" s="216">
        <f t="shared" si="0"/>
        <v>0</v>
      </c>
      <c r="BA23" s="1">
        <v>2</v>
      </c>
    </row>
    <row r="24" spans="1:9" ht="13.5" thickBot="1">
      <c r="A24" s="217"/>
      <c r="B24" s="218" t="s">
        <v>83</v>
      </c>
      <c r="C24" s="219"/>
      <c r="D24" s="220"/>
      <c r="E24" s="221"/>
      <c r="F24" s="222"/>
      <c r="G24" s="222"/>
      <c r="H24" s="380">
        <f>SUM(I16:I23)</f>
        <v>0</v>
      </c>
      <c r="I24" s="381"/>
    </row>
    <row r="26" spans="2:9" ht="12.75">
      <c r="B26" s="13"/>
      <c r="F26" s="223"/>
      <c r="G26" s="224"/>
      <c r="H26" s="224"/>
      <c r="I26" s="45"/>
    </row>
    <row r="27" spans="6:9" ht="12.75">
      <c r="F27" s="223"/>
      <c r="G27" s="224"/>
      <c r="H27" s="224"/>
      <c r="I27" s="45"/>
    </row>
    <row r="28" spans="6:9" ht="12.75">
      <c r="F28" s="223"/>
      <c r="G28" s="224"/>
      <c r="H28" s="224"/>
      <c r="I28" s="45"/>
    </row>
    <row r="29" spans="6:9" ht="12.75">
      <c r="F29" s="223"/>
      <c r="G29" s="224"/>
      <c r="H29" s="224"/>
      <c r="I29" s="45"/>
    </row>
    <row r="30" spans="6:9" ht="12.75">
      <c r="F30" s="223"/>
      <c r="G30" s="224"/>
      <c r="H30" s="224"/>
      <c r="I30" s="45"/>
    </row>
    <row r="31" spans="6:9" ht="12.75">
      <c r="F31" s="223"/>
      <c r="G31" s="224"/>
      <c r="H31" s="224"/>
      <c r="I31" s="45"/>
    </row>
    <row r="32" spans="6:9" ht="12.75">
      <c r="F32" s="223"/>
      <c r="G32" s="224"/>
      <c r="H32" s="224"/>
      <c r="I32" s="45"/>
    </row>
    <row r="33" spans="6:9" ht="12.75">
      <c r="F33" s="223"/>
      <c r="G33" s="224"/>
      <c r="H33" s="224"/>
      <c r="I33" s="45"/>
    </row>
    <row r="34" spans="6:9" ht="12.75">
      <c r="F34" s="223"/>
      <c r="G34" s="224"/>
      <c r="H34" s="224"/>
      <c r="I34" s="45"/>
    </row>
    <row r="35" spans="6:9" ht="12.75">
      <c r="F35" s="223"/>
      <c r="G35" s="224"/>
      <c r="H35" s="224"/>
      <c r="I35" s="45"/>
    </row>
    <row r="36" spans="6:9" ht="12.75">
      <c r="F36" s="223"/>
      <c r="G36" s="224"/>
      <c r="H36" s="224"/>
      <c r="I36" s="45"/>
    </row>
    <row r="37" spans="6:9" ht="12.75">
      <c r="F37" s="223"/>
      <c r="G37" s="224"/>
      <c r="H37" s="224"/>
      <c r="I37" s="45"/>
    </row>
    <row r="38" spans="6:9" ht="12.75">
      <c r="F38" s="223"/>
      <c r="G38" s="224"/>
      <c r="H38" s="224"/>
      <c r="I38" s="45"/>
    </row>
    <row r="39" spans="6:9" ht="12.75">
      <c r="F39" s="223"/>
      <c r="G39" s="224"/>
      <c r="H39" s="224"/>
      <c r="I39" s="45"/>
    </row>
    <row r="40" spans="6:9" ht="12.75">
      <c r="F40" s="223"/>
      <c r="G40" s="224"/>
      <c r="H40" s="224"/>
      <c r="I40" s="45"/>
    </row>
    <row r="41" spans="6:9" ht="12.75">
      <c r="F41" s="223"/>
      <c r="G41" s="224"/>
      <c r="H41" s="224"/>
      <c r="I41" s="45"/>
    </row>
    <row r="42" spans="6:9" ht="12.75">
      <c r="F42" s="223"/>
      <c r="G42" s="224"/>
      <c r="H42" s="224"/>
      <c r="I42" s="45"/>
    </row>
    <row r="43" spans="6:9" ht="12.75">
      <c r="F43" s="223"/>
      <c r="G43" s="224"/>
      <c r="H43" s="224"/>
      <c r="I43" s="45"/>
    </row>
    <row r="44" spans="6:9" ht="12.75">
      <c r="F44" s="223"/>
      <c r="G44" s="224"/>
      <c r="H44" s="224"/>
      <c r="I44" s="45"/>
    </row>
    <row r="45" spans="6:9" ht="12.75">
      <c r="F45" s="223"/>
      <c r="G45" s="224"/>
      <c r="H45" s="224"/>
      <c r="I45" s="45"/>
    </row>
    <row r="46" spans="6:9" ht="12.75">
      <c r="F46" s="223"/>
      <c r="G46" s="224"/>
      <c r="H46" s="224"/>
      <c r="I46" s="45"/>
    </row>
    <row r="47" spans="6:9" ht="12.75">
      <c r="F47" s="223"/>
      <c r="G47" s="224"/>
      <c r="H47" s="224"/>
      <c r="I47" s="45"/>
    </row>
    <row r="48" spans="6:9" ht="12.75">
      <c r="F48" s="223"/>
      <c r="G48" s="224"/>
      <c r="H48" s="224"/>
      <c r="I48" s="45"/>
    </row>
    <row r="49" spans="6:9" ht="12.75">
      <c r="F49" s="223"/>
      <c r="G49" s="224"/>
      <c r="H49" s="224"/>
      <c r="I49" s="45"/>
    </row>
    <row r="50" spans="6:9" ht="12.75">
      <c r="F50" s="223"/>
      <c r="G50" s="224"/>
      <c r="H50" s="224"/>
      <c r="I50" s="45"/>
    </row>
    <row r="51" spans="6:9" ht="12.75">
      <c r="F51" s="223"/>
      <c r="G51" s="224"/>
      <c r="H51" s="224"/>
      <c r="I51" s="45"/>
    </row>
    <row r="52" spans="6:9" ht="12.75">
      <c r="F52" s="223"/>
      <c r="G52" s="224"/>
      <c r="H52" s="224"/>
      <c r="I52" s="45"/>
    </row>
    <row r="53" spans="6:9" ht="12.75">
      <c r="F53" s="223"/>
      <c r="G53" s="224"/>
      <c r="H53" s="224"/>
      <c r="I53" s="45"/>
    </row>
    <row r="54" spans="6:9" ht="12.75">
      <c r="F54" s="223"/>
      <c r="G54" s="224"/>
      <c r="H54" s="224"/>
      <c r="I54" s="45"/>
    </row>
    <row r="55" spans="6:9" ht="12.75">
      <c r="F55" s="223"/>
      <c r="G55" s="224"/>
      <c r="H55" s="224"/>
      <c r="I55" s="45"/>
    </row>
    <row r="56" spans="6:9" ht="12.75">
      <c r="F56" s="223"/>
      <c r="G56" s="224"/>
      <c r="H56" s="224"/>
      <c r="I56" s="45"/>
    </row>
    <row r="57" spans="6:9" ht="12.75">
      <c r="F57" s="223"/>
      <c r="G57" s="224"/>
      <c r="H57" s="224"/>
      <c r="I57" s="45"/>
    </row>
    <row r="58" spans="6:9" ht="12.75">
      <c r="F58" s="223"/>
      <c r="G58" s="224"/>
      <c r="H58" s="224"/>
      <c r="I58" s="45"/>
    </row>
    <row r="59" spans="6:9" ht="12.75">
      <c r="F59" s="223"/>
      <c r="G59" s="224"/>
      <c r="H59" s="224"/>
      <c r="I59" s="45"/>
    </row>
    <row r="60" spans="6:9" ht="12.75">
      <c r="F60" s="223"/>
      <c r="G60" s="224"/>
      <c r="H60" s="224"/>
      <c r="I60" s="45"/>
    </row>
    <row r="61" spans="6:9" ht="12.75">
      <c r="F61" s="223"/>
      <c r="G61" s="224"/>
      <c r="H61" s="224"/>
      <c r="I61" s="45"/>
    </row>
    <row r="62" spans="6:9" ht="12.75">
      <c r="F62" s="223"/>
      <c r="G62" s="224"/>
      <c r="H62" s="224"/>
      <c r="I62" s="45"/>
    </row>
    <row r="63" spans="6:9" ht="12.75">
      <c r="F63" s="223"/>
      <c r="G63" s="224"/>
      <c r="H63" s="224"/>
      <c r="I63" s="45"/>
    </row>
    <row r="64" spans="6:9" ht="12.75">
      <c r="F64" s="223"/>
      <c r="G64" s="224"/>
      <c r="H64" s="224"/>
      <c r="I64" s="45"/>
    </row>
    <row r="65" spans="6:9" ht="12.75">
      <c r="F65" s="223"/>
      <c r="G65" s="224"/>
      <c r="H65" s="224"/>
      <c r="I65" s="45"/>
    </row>
    <row r="66" spans="6:9" ht="12.75">
      <c r="F66" s="223"/>
      <c r="G66" s="224"/>
      <c r="H66" s="224"/>
      <c r="I66" s="45"/>
    </row>
    <row r="67" spans="6:9" ht="12.75">
      <c r="F67" s="223"/>
      <c r="G67" s="224"/>
      <c r="H67" s="224"/>
      <c r="I67" s="45"/>
    </row>
    <row r="68" spans="6:9" ht="12.75">
      <c r="F68" s="223"/>
      <c r="G68" s="224"/>
      <c r="H68" s="224"/>
      <c r="I68" s="45"/>
    </row>
    <row r="69" spans="6:9" ht="12.75">
      <c r="F69" s="223"/>
      <c r="G69" s="224"/>
      <c r="H69" s="224"/>
      <c r="I69" s="45"/>
    </row>
    <row r="70" spans="6:9" ht="12.75">
      <c r="F70" s="223"/>
      <c r="G70" s="224"/>
      <c r="H70" s="224"/>
      <c r="I70" s="45"/>
    </row>
    <row r="71" spans="6:9" ht="12.75">
      <c r="F71" s="223"/>
      <c r="G71" s="224"/>
      <c r="H71" s="224"/>
      <c r="I71" s="45"/>
    </row>
    <row r="72" spans="6:9" ht="12.75">
      <c r="F72" s="223"/>
      <c r="G72" s="224"/>
      <c r="H72" s="224"/>
      <c r="I72" s="45"/>
    </row>
    <row r="73" spans="6:9" ht="12.75">
      <c r="F73" s="223"/>
      <c r="G73" s="224"/>
      <c r="H73" s="224"/>
      <c r="I73" s="45"/>
    </row>
    <row r="74" spans="6:9" ht="12.75">
      <c r="F74" s="223"/>
      <c r="G74" s="224"/>
      <c r="H74" s="224"/>
      <c r="I74" s="45"/>
    </row>
    <row r="75" spans="6:9" ht="12.75">
      <c r="F75" s="223"/>
      <c r="G75" s="224"/>
      <c r="H75" s="224"/>
      <c r="I75" s="45"/>
    </row>
  </sheetData>
  <sheetProtection/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19"/>
  <sheetViews>
    <sheetView showGridLines="0" showZeros="0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4.375" style="225" customWidth="1"/>
    <col min="2" max="2" width="11.625" style="225" customWidth="1"/>
    <col min="3" max="3" width="40.375" style="225" customWidth="1"/>
    <col min="4" max="4" width="5.625" style="225" customWidth="1"/>
    <col min="5" max="5" width="8.625" style="233" customWidth="1"/>
    <col min="6" max="6" width="9.875" style="225" customWidth="1"/>
    <col min="7" max="7" width="13.875" style="225" customWidth="1"/>
    <col min="8" max="8" width="11.75390625" style="225" hidden="1" customWidth="1"/>
    <col min="9" max="9" width="11.625" style="225" hidden="1" customWidth="1"/>
    <col min="10" max="10" width="11.00390625" style="225" hidden="1" customWidth="1"/>
    <col min="11" max="11" width="10.375" style="225" hidden="1" customWidth="1"/>
    <col min="12" max="12" width="15.00390625" style="225" customWidth="1"/>
    <col min="13" max="16384" width="9.125" style="225" customWidth="1"/>
  </cols>
  <sheetData>
    <row r="1" spans="1:7" ht="15.75">
      <c r="A1" s="388" t="s">
        <v>369</v>
      </c>
      <c r="B1" s="388"/>
      <c r="C1" s="388"/>
      <c r="D1" s="388"/>
      <c r="E1" s="388"/>
      <c r="F1" s="388"/>
      <c r="G1" s="388"/>
    </row>
    <row r="2" spans="2:7" ht="14.25" customHeight="1" thickBot="1">
      <c r="B2" s="226"/>
      <c r="C2" s="227"/>
      <c r="D2" s="227"/>
      <c r="E2" s="228"/>
      <c r="F2" s="227"/>
      <c r="G2" s="227"/>
    </row>
    <row r="3" spans="1:7" ht="13.5" thickTop="1">
      <c r="A3" s="319" t="s">
        <v>3</v>
      </c>
      <c r="B3" s="291"/>
      <c r="C3" s="179" t="s">
        <v>103</v>
      </c>
      <c r="D3" s="180"/>
      <c r="E3" s="229" t="s">
        <v>84</v>
      </c>
      <c r="F3" s="230" t="str">
        <f>'SO02 SO02 Rek'!H1</f>
        <v>SO02</v>
      </c>
      <c r="G3" s="231"/>
    </row>
    <row r="4" spans="1:7" ht="13.5" thickBot="1">
      <c r="A4" s="389" t="s">
        <v>76</v>
      </c>
      <c r="B4" s="376"/>
      <c r="C4" s="185" t="s">
        <v>294</v>
      </c>
      <c r="D4" s="186"/>
      <c r="E4" s="390" t="str">
        <f>'SO02 SO02 Rek'!G2</f>
        <v>Odvodnění chodníku-směr Sedlo Střelské Hoštice</v>
      </c>
      <c r="F4" s="391"/>
      <c r="G4" s="392"/>
    </row>
    <row r="5" spans="1:7" ht="13.5" thickTop="1">
      <c r="A5" s="232"/>
      <c r="G5" s="234"/>
    </row>
    <row r="6" spans="1:11" ht="27" customHeight="1">
      <c r="A6" s="235" t="s">
        <v>85</v>
      </c>
      <c r="B6" s="236" t="s">
        <v>86</v>
      </c>
      <c r="C6" s="236" t="s">
        <v>87</v>
      </c>
      <c r="D6" s="236" t="s">
        <v>88</v>
      </c>
      <c r="E6" s="237" t="s">
        <v>89</v>
      </c>
      <c r="F6" s="236" t="s">
        <v>90</v>
      </c>
      <c r="G6" s="238" t="s">
        <v>91</v>
      </c>
      <c r="H6" s="239" t="s">
        <v>92</v>
      </c>
      <c r="I6" s="239" t="s">
        <v>93</v>
      </c>
      <c r="J6" s="239" t="s">
        <v>94</v>
      </c>
      <c r="K6" s="239" t="s">
        <v>95</v>
      </c>
    </row>
    <row r="7" spans="1:11" ht="12.75">
      <c r="A7" s="240" t="s">
        <v>96</v>
      </c>
      <c r="B7" s="241" t="s">
        <v>97</v>
      </c>
      <c r="C7" s="242" t="s">
        <v>98</v>
      </c>
      <c r="D7" s="243"/>
      <c r="E7" s="244"/>
      <c r="F7" s="244"/>
      <c r="G7" s="245"/>
      <c r="H7" s="246"/>
      <c r="I7" s="247"/>
      <c r="J7" s="248"/>
      <c r="K7" s="249"/>
    </row>
    <row r="8" spans="1:14" ht="12.75">
      <c r="A8" s="250">
        <v>1</v>
      </c>
      <c r="B8" s="251" t="s">
        <v>295</v>
      </c>
      <c r="C8" s="252" t="s">
        <v>296</v>
      </c>
      <c r="D8" s="253" t="s">
        <v>122</v>
      </c>
      <c r="E8" s="254">
        <v>25.2</v>
      </c>
      <c r="F8" s="343"/>
      <c r="G8" s="340">
        <f>E8*F8</f>
        <v>0</v>
      </c>
      <c r="H8" s="256">
        <v>0</v>
      </c>
      <c r="I8" s="257">
        <f>E8*H8</f>
        <v>0</v>
      </c>
      <c r="J8" s="256">
        <v>0</v>
      </c>
      <c r="K8" s="257">
        <f>E8*J8</f>
        <v>0</v>
      </c>
      <c r="N8" s="345"/>
    </row>
    <row r="9" spans="1:14" ht="12.75">
      <c r="A9" s="258"/>
      <c r="B9" s="260"/>
      <c r="C9" s="382" t="s">
        <v>297</v>
      </c>
      <c r="D9" s="383"/>
      <c r="E9" s="261">
        <v>25.2</v>
      </c>
      <c r="F9" s="341"/>
      <c r="G9" s="339"/>
      <c r="H9" s="262"/>
      <c r="I9" s="259"/>
      <c r="J9" s="263"/>
      <c r="K9" s="259"/>
      <c r="N9" s="345"/>
    </row>
    <row r="10" spans="1:11" ht="12.75">
      <c r="A10" s="250">
        <v>2</v>
      </c>
      <c r="B10" s="251" t="s">
        <v>126</v>
      </c>
      <c r="C10" s="252" t="s">
        <v>127</v>
      </c>
      <c r="D10" s="253" t="s">
        <v>122</v>
      </c>
      <c r="E10" s="254">
        <v>10.5</v>
      </c>
      <c r="F10" s="343"/>
      <c r="G10" s="340">
        <f>E10*F10</f>
        <v>0</v>
      </c>
      <c r="H10" s="256">
        <v>0</v>
      </c>
      <c r="I10" s="257">
        <f>E10*H10</f>
        <v>0</v>
      </c>
      <c r="J10" s="256">
        <v>0</v>
      </c>
      <c r="K10" s="257">
        <f>E10*J10</f>
        <v>0</v>
      </c>
    </row>
    <row r="11" spans="1:11" ht="12.75">
      <c r="A11" s="258"/>
      <c r="B11" s="260"/>
      <c r="C11" s="382" t="s">
        <v>298</v>
      </c>
      <c r="D11" s="383"/>
      <c r="E11" s="261">
        <v>10.5</v>
      </c>
      <c r="F11" s="341"/>
      <c r="G11" s="339"/>
      <c r="H11" s="262"/>
      <c r="I11" s="259"/>
      <c r="J11" s="263"/>
      <c r="K11" s="259"/>
    </row>
    <row r="12" spans="1:11" ht="12.75">
      <c r="A12" s="250">
        <v>3</v>
      </c>
      <c r="B12" s="251" t="s">
        <v>128</v>
      </c>
      <c r="C12" s="252" t="s">
        <v>129</v>
      </c>
      <c r="D12" s="253" t="s">
        <v>122</v>
      </c>
      <c r="E12" s="254">
        <v>10.5</v>
      </c>
      <c r="F12" s="343"/>
      <c r="G12" s="340">
        <f>E12*F12</f>
        <v>0</v>
      </c>
      <c r="H12" s="256">
        <v>0</v>
      </c>
      <c r="I12" s="257">
        <f>E12*H12</f>
        <v>0</v>
      </c>
      <c r="J12" s="256">
        <v>0</v>
      </c>
      <c r="K12" s="257">
        <f>E12*J12</f>
        <v>0</v>
      </c>
    </row>
    <row r="13" spans="1:11" ht="12.75">
      <c r="A13" s="258"/>
      <c r="B13" s="260"/>
      <c r="C13" s="382" t="s">
        <v>298</v>
      </c>
      <c r="D13" s="383"/>
      <c r="E13" s="261">
        <v>10.5</v>
      </c>
      <c r="F13" s="341"/>
      <c r="G13" s="339"/>
      <c r="H13" s="262"/>
      <c r="I13" s="259"/>
      <c r="J13" s="263"/>
      <c r="K13" s="259"/>
    </row>
    <row r="14" spans="1:11" ht="12.75">
      <c r="A14" s="250">
        <v>4</v>
      </c>
      <c r="B14" s="251" t="s">
        <v>130</v>
      </c>
      <c r="C14" s="252" t="s">
        <v>131</v>
      </c>
      <c r="D14" s="253" t="s">
        <v>122</v>
      </c>
      <c r="E14" s="254">
        <v>10.5</v>
      </c>
      <c r="F14" s="343"/>
      <c r="G14" s="340">
        <f>E14*F14</f>
        <v>0</v>
      </c>
      <c r="H14" s="256">
        <v>0</v>
      </c>
      <c r="I14" s="257">
        <f>E14*H14</f>
        <v>0</v>
      </c>
      <c r="J14" s="256">
        <v>0</v>
      </c>
      <c r="K14" s="257">
        <f>E14*J14</f>
        <v>0</v>
      </c>
    </row>
    <row r="15" spans="1:11" ht="12.75">
      <c r="A15" s="258"/>
      <c r="B15" s="260"/>
      <c r="C15" s="382" t="s">
        <v>298</v>
      </c>
      <c r="D15" s="383"/>
      <c r="E15" s="261">
        <v>10.5</v>
      </c>
      <c r="F15" s="341"/>
      <c r="G15" s="339"/>
      <c r="H15" s="262"/>
      <c r="I15" s="259"/>
      <c r="J15" s="263"/>
      <c r="K15" s="259"/>
    </row>
    <row r="16" spans="1:11" ht="12.75">
      <c r="A16" s="250">
        <v>5</v>
      </c>
      <c r="B16" s="251" t="s">
        <v>299</v>
      </c>
      <c r="C16" s="252" t="s">
        <v>300</v>
      </c>
      <c r="D16" s="253" t="s">
        <v>122</v>
      </c>
      <c r="E16" s="254">
        <v>14.7</v>
      </c>
      <c r="F16" s="343"/>
      <c r="G16" s="340">
        <f>E16*F16</f>
        <v>0</v>
      </c>
      <c r="H16" s="256">
        <v>0</v>
      </c>
      <c r="I16" s="257">
        <f>E16*H16</f>
        <v>0</v>
      </c>
      <c r="J16" s="256">
        <v>0</v>
      </c>
      <c r="K16" s="257">
        <f>E16*J16</f>
        <v>0</v>
      </c>
    </row>
    <row r="17" spans="1:11" ht="12.75">
      <c r="A17" s="258"/>
      <c r="B17" s="260"/>
      <c r="C17" s="382" t="s">
        <v>301</v>
      </c>
      <c r="D17" s="383"/>
      <c r="E17" s="261">
        <v>14.7</v>
      </c>
      <c r="F17" s="341"/>
      <c r="G17" s="339"/>
      <c r="H17" s="262"/>
      <c r="I17" s="259"/>
      <c r="J17" s="263"/>
      <c r="K17" s="259"/>
    </row>
    <row r="18" spans="1:11" ht="22.5">
      <c r="A18" s="250">
        <v>6</v>
      </c>
      <c r="B18" s="251" t="s">
        <v>302</v>
      </c>
      <c r="C18" s="252" t="s">
        <v>303</v>
      </c>
      <c r="D18" s="253" t="s">
        <v>122</v>
      </c>
      <c r="E18" s="254">
        <v>8.4</v>
      </c>
      <c r="F18" s="343"/>
      <c r="G18" s="340">
        <f>E18*F18</f>
        <v>0</v>
      </c>
      <c r="H18" s="256">
        <v>1.7</v>
      </c>
      <c r="I18" s="257">
        <f>E18*H18</f>
        <v>14.28</v>
      </c>
      <c r="J18" s="256">
        <v>0</v>
      </c>
      <c r="K18" s="257">
        <f>E18*J18</f>
        <v>0</v>
      </c>
    </row>
    <row r="19" spans="1:11" ht="12.75">
      <c r="A19" s="258"/>
      <c r="B19" s="260"/>
      <c r="C19" s="382" t="s">
        <v>304</v>
      </c>
      <c r="D19" s="383"/>
      <c r="E19" s="261">
        <v>8.4</v>
      </c>
      <c r="F19" s="341"/>
      <c r="G19" s="339"/>
      <c r="H19" s="262"/>
      <c r="I19" s="259"/>
      <c r="J19" s="263"/>
      <c r="K19" s="259"/>
    </row>
    <row r="20" spans="1:15" ht="12.75">
      <c r="A20" s="250">
        <v>7</v>
      </c>
      <c r="B20" s="251" t="s">
        <v>132</v>
      </c>
      <c r="C20" s="252" t="s">
        <v>133</v>
      </c>
      <c r="D20" s="253" t="s">
        <v>109</v>
      </c>
      <c r="E20" s="254">
        <v>21</v>
      </c>
      <c r="F20" s="343"/>
      <c r="G20" s="340">
        <f>E20*F20</f>
        <v>0</v>
      </c>
      <c r="H20" s="256">
        <v>0</v>
      </c>
      <c r="I20" s="257">
        <f>E20*H20</f>
        <v>0</v>
      </c>
      <c r="J20" s="256">
        <v>0</v>
      </c>
      <c r="K20" s="257">
        <f>E20*J20</f>
        <v>0</v>
      </c>
      <c r="M20" s="345"/>
      <c r="N20" s="345"/>
      <c r="O20" s="345"/>
    </row>
    <row r="21" spans="1:15" ht="12.75">
      <c r="A21" s="258"/>
      <c r="B21" s="260"/>
      <c r="C21" s="382" t="s">
        <v>305</v>
      </c>
      <c r="D21" s="383"/>
      <c r="E21" s="261">
        <v>21</v>
      </c>
      <c r="F21" s="342"/>
      <c r="G21" s="339"/>
      <c r="H21" s="262"/>
      <c r="I21" s="259"/>
      <c r="J21" s="263"/>
      <c r="K21" s="259"/>
      <c r="M21" s="345"/>
      <c r="N21" s="345"/>
      <c r="O21" s="345"/>
    </row>
    <row r="22" spans="1:15" ht="12.75">
      <c r="A22" s="264"/>
      <c r="B22" s="265" t="s">
        <v>100</v>
      </c>
      <c r="C22" s="266" t="s">
        <v>106</v>
      </c>
      <c r="D22" s="267"/>
      <c r="E22" s="268"/>
      <c r="F22" s="269"/>
      <c r="G22" s="270">
        <f>SUM(G7:G21)</f>
        <v>0</v>
      </c>
      <c r="H22" s="271"/>
      <c r="I22" s="272">
        <f>SUM(I7:I21)</f>
        <v>14.28</v>
      </c>
      <c r="J22" s="271"/>
      <c r="K22" s="272">
        <f>SUM(K7:K21)</f>
        <v>0</v>
      </c>
      <c r="M22" s="345"/>
      <c r="N22" s="345"/>
      <c r="O22" s="345"/>
    </row>
    <row r="23" spans="1:15" ht="12.75">
      <c r="A23" s="240" t="s">
        <v>96</v>
      </c>
      <c r="B23" s="241" t="s">
        <v>306</v>
      </c>
      <c r="C23" s="242" t="s">
        <v>307</v>
      </c>
      <c r="D23" s="243"/>
      <c r="E23" s="244"/>
      <c r="F23" s="244"/>
      <c r="G23" s="245"/>
      <c r="H23" s="246"/>
      <c r="I23" s="247"/>
      <c r="J23" s="248"/>
      <c r="K23" s="249"/>
      <c r="M23" s="345"/>
      <c r="N23" s="345"/>
      <c r="O23" s="345"/>
    </row>
    <row r="24" spans="1:15" ht="12.75">
      <c r="A24" s="250">
        <v>8</v>
      </c>
      <c r="B24" s="251" t="s">
        <v>309</v>
      </c>
      <c r="C24" s="252" t="s">
        <v>310</v>
      </c>
      <c r="D24" s="253" t="s">
        <v>122</v>
      </c>
      <c r="E24" s="254">
        <v>2.1</v>
      </c>
      <c r="F24" s="343"/>
      <c r="G24" s="255">
        <f>E24*F24</f>
        <v>0</v>
      </c>
      <c r="H24" s="256">
        <v>1.89077</v>
      </c>
      <c r="I24" s="257">
        <f>E24*H24</f>
        <v>3.9706170000000003</v>
      </c>
      <c r="J24" s="256">
        <v>0</v>
      </c>
      <c r="K24" s="257">
        <f>E24*J24</f>
        <v>0</v>
      </c>
      <c r="M24" s="345"/>
      <c r="N24" s="345"/>
      <c r="O24" s="345"/>
    </row>
    <row r="25" spans="1:15" ht="12.75">
      <c r="A25" s="258"/>
      <c r="B25" s="260"/>
      <c r="C25" s="382" t="s">
        <v>311</v>
      </c>
      <c r="D25" s="383"/>
      <c r="E25" s="261">
        <v>2.1</v>
      </c>
      <c r="F25" s="342"/>
      <c r="G25" s="339"/>
      <c r="H25" s="262"/>
      <c r="I25" s="259"/>
      <c r="J25" s="263"/>
      <c r="K25" s="259"/>
      <c r="M25" s="345"/>
      <c r="N25" s="345"/>
      <c r="O25" s="345"/>
    </row>
    <row r="26" spans="1:15" ht="12.75">
      <c r="A26" s="264"/>
      <c r="B26" s="265" t="s">
        <v>100</v>
      </c>
      <c r="C26" s="266" t="s">
        <v>308</v>
      </c>
      <c r="D26" s="267"/>
      <c r="E26" s="268"/>
      <c r="F26" s="269"/>
      <c r="G26" s="270">
        <f>SUM(G23:G25)</f>
        <v>0</v>
      </c>
      <c r="H26" s="271"/>
      <c r="I26" s="272">
        <f>SUM(I23:I25)</f>
        <v>3.9706170000000003</v>
      </c>
      <c r="J26" s="271"/>
      <c r="K26" s="272">
        <f>SUM(K23:K25)</f>
        <v>0</v>
      </c>
      <c r="M26" s="345"/>
      <c r="N26" s="345"/>
      <c r="O26" s="345"/>
    </row>
    <row r="27" spans="1:15" ht="12.75">
      <c r="A27" s="240" t="s">
        <v>96</v>
      </c>
      <c r="B27" s="241" t="s">
        <v>312</v>
      </c>
      <c r="C27" s="242" t="s">
        <v>313</v>
      </c>
      <c r="D27" s="243"/>
      <c r="E27" s="244"/>
      <c r="F27" s="244"/>
      <c r="G27" s="245"/>
      <c r="H27" s="246"/>
      <c r="I27" s="247"/>
      <c r="J27" s="248"/>
      <c r="K27" s="249"/>
      <c r="M27" s="345"/>
      <c r="N27" s="345"/>
      <c r="O27" s="345"/>
    </row>
    <row r="28" spans="1:15" ht="12.75">
      <c r="A28" s="250">
        <v>9</v>
      </c>
      <c r="B28" s="251" t="s">
        <v>315</v>
      </c>
      <c r="C28" s="252" t="s">
        <v>316</v>
      </c>
      <c r="D28" s="253" t="s">
        <v>119</v>
      </c>
      <c r="E28" s="254">
        <v>35</v>
      </c>
      <c r="F28" s="343"/>
      <c r="G28" s="255">
        <f>E28*F28</f>
        <v>0</v>
      </c>
      <c r="H28" s="256">
        <v>1E-05</v>
      </c>
      <c r="I28" s="257">
        <f>E28*H28</f>
        <v>0.00035000000000000005</v>
      </c>
      <c r="J28" s="256">
        <v>0</v>
      </c>
      <c r="K28" s="257">
        <f>E28*J28</f>
        <v>0</v>
      </c>
      <c r="M28" s="345"/>
      <c r="N28" s="345"/>
      <c r="O28" s="345"/>
    </row>
    <row r="29" spans="1:15" ht="12.75">
      <c r="A29" s="250">
        <v>10</v>
      </c>
      <c r="B29" s="251" t="s">
        <v>317</v>
      </c>
      <c r="C29" s="252" t="s">
        <v>318</v>
      </c>
      <c r="D29" s="253" t="s">
        <v>199</v>
      </c>
      <c r="E29" s="254">
        <v>1</v>
      </c>
      <c r="F29" s="343"/>
      <c r="G29" s="255">
        <f>E29*F29</f>
        <v>0</v>
      </c>
      <c r="H29" s="256">
        <v>2.13196</v>
      </c>
      <c r="I29" s="257">
        <f>E29*H29</f>
        <v>2.13196</v>
      </c>
      <c r="J29" s="256">
        <v>0</v>
      </c>
      <c r="K29" s="257">
        <f>E29*J29</f>
        <v>0</v>
      </c>
      <c r="M29" s="345"/>
      <c r="N29" s="345"/>
      <c r="O29" s="345"/>
    </row>
    <row r="30" spans="1:15" ht="12.75">
      <c r="A30" s="250">
        <v>11</v>
      </c>
      <c r="B30" s="251" t="s">
        <v>319</v>
      </c>
      <c r="C30" s="252" t="s">
        <v>320</v>
      </c>
      <c r="D30" s="253" t="s">
        <v>199</v>
      </c>
      <c r="E30" s="254">
        <v>1</v>
      </c>
      <c r="F30" s="343"/>
      <c r="G30" s="255">
        <f>E30*F30</f>
        <v>0</v>
      </c>
      <c r="H30" s="256">
        <v>2.80413</v>
      </c>
      <c r="I30" s="257">
        <f>E30*H30</f>
        <v>2.80413</v>
      </c>
      <c r="J30" s="256">
        <v>0</v>
      </c>
      <c r="K30" s="257">
        <f>E30*J30</f>
        <v>0</v>
      </c>
      <c r="M30" s="345"/>
      <c r="N30" s="345"/>
      <c r="O30" s="345"/>
    </row>
    <row r="31" spans="1:15" ht="22.5">
      <c r="A31" s="250">
        <v>12</v>
      </c>
      <c r="B31" s="251" t="s">
        <v>321</v>
      </c>
      <c r="C31" s="252" t="s">
        <v>322</v>
      </c>
      <c r="D31" s="253" t="s">
        <v>199</v>
      </c>
      <c r="E31" s="254">
        <v>1</v>
      </c>
      <c r="F31" s="343"/>
      <c r="G31" s="255">
        <f>E31*F31</f>
        <v>0</v>
      </c>
      <c r="H31" s="256">
        <v>2.92917</v>
      </c>
      <c r="I31" s="257">
        <f>E31*H31</f>
        <v>2.92917</v>
      </c>
      <c r="J31" s="256">
        <v>0</v>
      </c>
      <c r="K31" s="257">
        <f>E31*J31</f>
        <v>0</v>
      </c>
      <c r="M31" s="345"/>
      <c r="N31" s="345"/>
      <c r="O31" s="345"/>
    </row>
    <row r="32" spans="1:15" ht="22.5">
      <c r="A32" s="250">
        <v>13</v>
      </c>
      <c r="B32" s="251" t="s">
        <v>323</v>
      </c>
      <c r="C32" s="252" t="s">
        <v>324</v>
      </c>
      <c r="D32" s="253" t="s">
        <v>199</v>
      </c>
      <c r="E32" s="254">
        <v>1</v>
      </c>
      <c r="F32" s="343"/>
      <c r="G32" s="340">
        <f>E32*F32</f>
        <v>0</v>
      </c>
      <c r="H32" s="256">
        <v>0.13102</v>
      </c>
      <c r="I32" s="257">
        <f>E32*H32</f>
        <v>0.13102</v>
      </c>
      <c r="J32" s="256">
        <v>0</v>
      </c>
      <c r="K32" s="257">
        <f>E32*J32</f>
        <v>0</v>
      </c>
      <c r="M32" s="345"/>
      <c r="N32" s="345"/>
      <c r="O32" s="345"/>
    </row>
    <row r="33" spans="1:15" ht="12.75">
      <c r="A33" s="258"/>
      <c r="B33" s="260"/>
      <c r="C33" s="382" t="s">
        <v>325</v>
      </c>
      <c r="D33" s="383"/>
      <c r="E33" s="261">
        <v>1</v>
      </c>
      <c r="F33" s="342"/>
      <c r="G33" s="339"/>
      <c r="H33" s="262"/>
      <c r="I33" s="259"/>
      <c r="J33" s="263"/>
      <c r="K33" s="259"/>
      <c r="M33" s="345"/>
      <c r="N33" s="345"/>
      <c r="O33" s="345"/>
    </row>
    <row r="34" spans="1:15" ht="22.5">
      <c r="A34" s="250">
        <v>14</v>
      </c>
      <c r="B34" s="251" t="s">
        <v>326</v>
      </c>
      <c r="C34" s="252" t="s">
        <v>327</v>
      </c>
      <c r="D34" s="253" t="s">
        <v>199</v>
      </c>
      <c r="E34" s="254">
        <v>1</v>
      </c>
      <c r="F34" s="343"/>
      <c r="G34" s="255">
        <f>E34*F34</f>
        <v>0</v>
      </c>
      <c r="H34" s="256">
        <v>0.1557</v>
      </c>
      <c r="I34" s="257">
        <f>E34*H34</f>
        <v>0.1557</v>
      </c>
      <c r="J34" s="256">
        <v>0</v>
      </c>
      <c r="K34" s="257">
        <f>E34*J34</f>
        <v>0</v>
      </c>
      <c r="M34" s="345"/>
      <c r="N34" s="345"/>
      <c r="O34" s="345"/>
    </row>
    <row r="35" spans="1:15" ht="12.75">
      <c r="A35" s="250">
        <v>15</v>
      </c>
      <c r="B35" s="251" t="s">
        <v>54</v>
      </c>
      <c r="C35" s="252" t="s">
        <v>328</v>
      </c>
      <c r="D35" s="253" t="s">
        <v>99</v>
      </c>
      <c r="E35" s="254">
        <v>1</v>
      </c>
      <c r="F35" s="343"/>
      <c r="G35" s="255">
        <f>E35*F35</f>
        <v>0</v>
      </c>
      <c r="H35" s="256">
        <v>0</v>
      </c>
      <c r="I35" s="257">
        <f>E35*H35</f>
        <v>0</v>
      </c>
      <c r="J35" s="256"/>
      <c r="K35" s="257">
        <f>E35*J35</f>
        <v>0</v>
      </c>
      <c r="M35" s="345"/>
      <c r="N35" s="345"/>
      <c r="O35" s="345"/>
    </row>
    <row r="36" spans="1:15" ht="12.75">
      <c r="A36" s="250">
        <v>16</v>
      </c>
      <c r="B36" s="251" t="s">
        <v>329</v>
      </c>
      <c r="C36" s="252" t="s">
        <v>330</v>
      </c>
      <c r="D36" s="253" t="s">
        <v>199</v>
      </c>
      <c r="E36" s="254">
        <v>38.5</v>
      </c>
      <c r="F36" s="343"/>
      <c r="G36" s="255">
        <f>E36*F36</f>
        <v>0</v>
      </c>
      <c r="H36" s="256">
        <v>0.01764</v>
      </c>
      <c r="I36" s="257">
        <f>E36*H36</f>
        <v>0.67914</v>
      </c>
      <c r="J36" s="256"/>
      <c r="K36" s="257">
        <f>E36*J36</f>
        <v>0</v>
      </c>
      <c r="M36" s="345"/>
      <c r="N36" s="346"/>
      <c r="O36" s="345"/>
    </row>
    <row r="37" spans="1:15" ht="12.75">
      <c r="A37" s="258"/>
      <c r="B37" s="260"/>
      <c r="C37" s="382" t="s">
        <v>331</v>
      </c>
      <c r="D37" s="383"/>
      <c r="E37" s="261">
        <v>38.5</v>
      </c>
      <c r="F37" s="342"/>
      <c r="G37" s="339"/>
      <c r="H37" s="262"/>
      <c r="I37" s="259"/>
      <c r="J37" s="263"/>
      <c r="K37" s="259"/>
      <c r="M37" s="345"/>
      <c r="N37" s="345"/>
      <c r="O37" s="345"/>
    </row>
    <row r="38" spans="1:15" ht="12.75">
      <c r="A38" s="250">
        <v>17</v>
      </c>
      <c r="B38" s="251" t="s">
        <v>332</v>
      </c>
      <c r="C38" s="252" t="s">
        <v>333</v>
      </c>
      <c r="D38" s="253" t="s">
        <v>199</v>
      </c>
      <c r="E38" s="254">
        <v>1</v>
      </c>
      <c r="F38" s="343"/>
      <c r="G38" s="255">
        <f>E38*F38</f>
        <v>0</v>
      </c>
      <c r="H38" s="256">
        <v>1.008</v>
      </c>
      <c r="I38" s="257">
        <f>E38*H38</f>
        <v>1.008</v>
      </c>
      <c r="J38" s="256"/>
      <c r="K38" s="257">
        <f>E38*J38</f>
        <v>0</v>
      </c>
      <c r="M38" s="345"/>
      <c r="N38" s="345"/>
      <c r="O38" s="345"/>
    </row>
    <row r="39" spans="1:15" ht="12.75">
      <c r="A39" s="250">
        <v>18</v>
      </c>
      <c r="B39" s="251" t="s">
        <v>334</v>
      </c>
      <c r="C39" s="252" t="s">
        <v>335</v>
      </c>
      <c r="D39" s="253" t="s">
        <v>199</v>
      </c>
      <c r="E39" s="254">
        <v>1</v>
      </c>
      <c r="F39" s="343"/>
      <c r="G39" s="255">
        <f>E39*F39</f>
        <v>0</v>
      </c>
      <c r="H39" s="256">
        <v>0.252</v>
      </c>
      <c r="I39" s="257">
        <f>E39*H39</f>
        <v>0.252</v>
      </c>
      <c r="J39" s="256"/>
      <c r="K39" s="257">
        <f>E39*J39</f>
        <v>0</v>
      </c>
      <c r="M39" s="345"/>
      <c r="N39" s="345"/>
      <c r="O39" s="345"/>
    </row>
    <row r="40" spans="1:15" ht="12.75">
      <c r="A40" s="250">
        <v>19</v>
      </c>
      <c r="B40" s="251" t="s">
        <v>336</v>
      </c>
      <c r="C40" s="252" t="s">
        <v>337</v>
      </c>
      <c r="D40" s="253" t="s">
        <v>199</v>
      </c>
      <c r="E40" s="254">
        <v>1</v>
      </c>
      <c r="F40" s="343"/>
      <c r="G40" s="255">
        <f>E40*F40</f>
        <v>0</v>
      </c>
      <c r="H40" s="256">
        <v>0.53</v>
      </c>
      <c r="I40" s="257">
        <f>E40*H40</f>
        <v>0.53</v>
      </c>
      <c r="J40" s="256"/>
      <c r="K40" s="257">
        <f>E40*J40</f>
        <v>0</v>
      </c>
      <c r="M40" s="345"/>
      <c r="N40" s="345"/>
      <c r="O40" s="345"/>
    </row>
    <row r="41" spans="1:15" ht="12.75">
      <c r="A41" s="250">
        <v>20</v>
      </c>
      <c r="B41" s="251" t="s">
        <v>338</v>
      </c>
      <c r="C41" s="252" t="s">
        <v>339</v>
      </c>
      <c r="D41" s="253" t="s">
        <v>199</v>
      </c>
      <c r="E41" s="254">
        <v>1</v>
      </c>
      <c r="F41" s="343"/>
      <c r="G41" s="255">
        <f>E41*F41</f>
        <v>0</v>
      </c>
      <c r="H41" s="256">
        <v>0.065</v>
      </c>
      <c r="I41" s="257">
        <f>E41*H41</f>
        <v>0.065</v>
      </c>
      <c r="J41" s="256"/>
      <c r="K41" s="257">
        <f>E41*J41</f>
        <v>0</v>
      </c>
      <c r="M41" s="345"/>
      <c r="N41" s="345"/>
      <c r="O41" s="345"/>
    </row>
    <row r="42" spans="1:15" ht="12.75">
      <c r="A42" s="250">
        <v>21</v>
      </c>
      <c r="B42" s="251" t="s">
        <v>54</v>
      </c>
      <c r="C42" s="252" t="s">
        <v>340</v>
      </c>
      <c r="D42" s="253" t="s">
        <v>99</v>
      </c>
      <c r="E42" s="254">
        <v>1</v>
      </c>
      <c r="F42" s="343"/>
      <c r="G42" s="255">
        <f>E42*F42</f>
        <v>0</v>
      </c>
      <c r="H42" s="256">
        <v>0</v>
      </c>
      <c r="I42" s="257">
        <f>E42*H42</f>
        <v>0</v>
      </c>
      <c r="J42" s="256"/>
      <c r="K42" s="257">
        <f>E42*J42</f>
        <v>0</v>
      </c>
      <c r="M42" s="345"/>
      <c r="N42" s="345"/>
      <c r="O42" s="345"/>
    </row>
    <row r="43" spans="1:15" ht="12.75">
      <c r="A43" s="264"/>
      <c r="B43" s="265" t="s">
        <v>100</v>
      </c>
      <c r="C43" s="266" t="s">
        <v>314</v>
      </c>
      <c r="D43" s="267"/>
      <c r="E43" s="268"/>
      <c r="F43" s="269"/>
      <c r="G43" s="270">
        <f>SUM(G27:G42)</f>
        <v>0</v>
      </c>
      <c r="H43" s="271"/>
      <c r="I43" s="272">
        <f>SUM(I27:I42)</f>
        <v>10.686469999999998</v>
      </c>
      <c r="J43" s="271"/>
      <c r="K43" s="272">
        <f>SUM(K27:K42)</f>
        <v>0</v>
      </c>
      <c r="M43" s="345"/>
      <c r="N43" s="345"/>
      <c r="O43" s="345"/>
    </row>
    <row r="44" spans="1:15" ht="12.75">
      <c r="A44" s="240" t="s">
        <v>96</v>
      </c>
      <c r="B44" s="241" t="s">
        <v>210</v>
      </c>
      <c r="C44" s="242" t="s">
        <v>211</v>
      </c>
      <c r="D44" s="243"/>
      <c r="E44" s="244"/>
      <c r="F44" s="244"/>
      <c r="G44" s="245"/>
      <c r="H44" s="246"/>
      <c r="I44" s="247"/>
      <c r="J44" s="248"/>
      <c r="K44" s="249"/>
      <c r="M44" s="345"/>
      <c r="N44" s="345"/>
      <c r="O44" s="345"/>
    </row>
    <row r="45" spans="1:15" ht="12.75">
      <c r="A45" s="250">
        <v>22</v>
      </c>
      <c r="B45" s="251" t="s">
        <v>341</v>
      </c>
      <c r="C45" s="252" t="s">
        <v>342</v>
      </c>
      <c r="D45" s="253" t="s">
        <v>159</v>
      </c>
      <c r="E45" s="344">
        <v>8.937087</v>
      </c>
      <c r="F45" s="343"/>
      <c r="G45" s="255">
        <f>E45*F45</f>
        <v>0</v>
      </c>
      <c r="H45" s="256">
        <v>0</v>
      </c>
      <c r="I45" s="257">
        <f>E45*H45</f>
        <v>0</v>
      </c>
      <c r="J45" s="256"/>
      <c r="K45" s="257">
        <f>E45*J45</f>
        <v>0</v>
      </c>
      <c r="M45" s="346"/>
      <c r="N45" s="345"/>
      <c r="O45" s="345"/>
    </row>
    <row r="46" spans="1:15" ht="12.75">
      <c r="A46" s="264"/>
      <c r="B46" s="265" t="s">
        <v>100</v>
      </c>
      <c r="C46" s="266" t="s">
        <v>212</v>
      </c>
      <c r="D46" s="267"/>
      <c r="E46" s="268"/>
      <c r="F46" s="269"/>
      <c r="G46" s="270">
        <f>SUM(G44:G45)</f>
        <v>0</v>
      </c>
      <c r="H46" s="271"/>
      <c r="I46" s="272">
        <f>SUM(I44:I45)</f>
        <v>0</v>
      </c>
      <c r="J46" s="271"/>
      <c r="K46" s="272">
        <f>SUM(K44:K45)</f>
        <v>0</v>
      </c>
      <c r="M46" s="345"/>
      <c r="N46" s="345"/>
      <c r="O46" s="345"/>
    </row>
    <row r="47" spans="5:15" ht="12.75">
      <c r="E47" s="225"/>
      <c r="M47" s="345"/>
      <c r="N47" s="345"/>
      <c r="O47" s="345"/>
    </row>
    <row r="48" ht="12.75">
      <c r="E48" s="225"/>
    </row>
    <row r="49" ht="12.75">
      <c r="E49" s="225"/>
    </row>
    <row r="50" ht="12.75">
      <c r="E50" s="225"/>
    </row>
    <row r="51" ht="12.75">
      <c r="E51" s="225"/>
    </row>
    <row r="52" ht="12.75">
      <c r="E52" s="225"/>
    </row>
    <row r="53" ht="12.75">
      <c r="E53" s="225"/>
    </row>
    <row r="54" ht="12.75">
      <c r="E54" s="225"/>
    </row>
    <row r="55" ht="12.75">
      <c r="E55" s="225"/>
    </row>
    <row r="56" ht="12.75">
      <c r="E56" s="225"/>
    </row>
    <row r="57" ht="12.75">
      <c r="E57" s="225"/>
    </row>
    <row r="58" ht="12.75">
      <c r="E58" s="225"/>
    </row>
    <row r="59" ht="12.75">
      <c r="E59" s="225"/>
    </row>
    <row r="60" ht="12.75">
      <c r="E60" s="225"/>
    </row>
    <row r="61" ht="12.75">
      <c r="E61" s="225"/>
    </row>
    <row r="62" ht="12.75">
      <c r="E62" s="225"/>
    </row>
    <row r="63" ht="12.75">
      <c r="E63" s="225"/>
    </row>
    <row r="64" ht="12.75">
      <c r="E64" s="225"/>
    </row>
    <row r="65" ht="12.75">
      <c r="E65" s="225"/>
    </row>
    <row r="66" ht="12.75">
      <c r="E66" s="225"/>
    </row>
    <row r="67" ht="12.75">
      <c r="E67" s="225"/>
    </row>
    <row r="68" ht="12.75">
      <c r="E68" s="225"/>
    </row>
    <row r="69" ht="12.75">
      <c r="E69" s="225"/>
    </row>
    <row r="70" spans="1:7" ht="12.75">
      <c r="A70" s="263"/>
      <c r="B70" s="263"/>
      <c r="C70" s="263"/>
      <c r="D70" s="263"/>
      <c r="E70" s="263"/>
      <c r="F70" s="263"/>
      <c r="G70" s="263"/>
    </row>
    <row r="71" spans="1:7" ht="12.75">
      <c r="A71" s="263"/>
      <c r="B71" s="263"/>
      <c r="C71" s="263"/>
      <c r="D71" s="263"/>
      <c r="E71" s="263"/>
      <c r="F71" s="263"/>
      <c r="G71" s="263"/>
    </row>
    <row r="72" spans="1:7" ht="12.75">
      <c r="A72" s="263"/>
      <c r="B72" s="263"/>
      <c r="C72" s="263"/>
      <c r="D72" s="263"/>
      <c r="E72" s="263"/>
      <c r="F72" s="263"/>
      <c r="G72" s="263"/>
    </row>
    <row r="73" spans="1:7" ht="12.75">
      <c r="A73" s="263"/>
      <c r="B73" s="263"/>
      <c r="C73" s="263"/>
      <c r="D73" s="263"/>
      <c r="E73" s="263"/>
      <c r="F73" s="263"/>
      <c r="G73" s="263"/>
    </row>
    <row r="74" ht="12.75">
      <c r="E74" s="225"/>
    </row>
    <row r="75" ht="12.75">
      <c r="E75" s="225"/>
    </row>
    <row r="76" ht="12.75">
      <c r="E76" s="225"/>
    </row>
    <row r="77" ht="12.75">
      <c r="E77" s="225"/>
    </row>
    <row r="78" ht="12.75">
      <c r="E78" s="225"/>
    </row>
    <row r="79" ht="12.75">
      <c r="E79" s="225"/>
    </row>
    <row r="80" ht="12.75">
      <c r="E80" s="225"/>
    </row>
    <row r="81" ht="12.75">
      <c r="E81" s="225"/>
    </row>
    <row r="82" ht="12.75">
      <c r="E82" s="225"/>
    </row>
    <row r="83" ht="12.75">
      <c r="E83" s="225"/>
    </row>
    <row r="84" ht="12.75">
      <c r="E84" s="225"/>
    </row>
    <row r="85" ht="12.75">
      <c r="E85" s="225"/>
    </row>
    <row r="86" ht="12.75">
      <c r="E86" s="225"/>
    </row>
    <row r="87" ht="12.75">
      <c r="E87" s="225"/>
    </row>
    <row r="88" ht="12.75">
      <c r="E88" s="225"/>
    </row>
    <row r="89" ht="12.75">
      <c r="E89" s="225"/>
    </row>
    <row r="90" ht="12.75">
      <c r="E90" s="225"/>
    </row>
    <row r="91" ht="12.75">
      <c r="E91" s="225"/>
    </row>
    <row r="92" ht="12.75">
      <c r="E92" s="225"/>
    </row>
    <row r="93" ht="12.75">
      <c r="E93" s="225"/>
    </row>
    <row r="94" ht="12.75">
      <c r="E94" s="225"/>
    </row>
    <row r="95" ht="12.75">
      <c r="E95" s="225"/>
    </row>
    <row r="96" ht="12.75">
      <c r="E96" s="225"/>
    </row>
    <row r="97" ht="12.75">
      <c r="E97" s="225"/>
    </row>
    <row r="98" ht="12.75">
      <c r="E98" s="225"/>
    </row>
    <row r="99" ht="12.75">
      <c r="E99" s="225"/>
    </row>
    <row r="100" ht="12.75">
      <c r="E100" s="225"/>
    </row>
    <row r="101" ht="12.75">
      <c r="E101" s="225"/>
    </row>
    <row r="102" ht="12.75">
      <c r="E102" s="225"/>
    </row>
    <row r="103" ht="12.75">
      <c r="E103" s="225"/>
    </row>
    <row r="104" ht="12.75">
      <c r="E104" s="225"/>
    </row>
    <row r="105" spans="1:2" ht="12.75">
      <c r="A105" s="273"/>
      <c r="B105" s="273"/>
    </row>
    <row r="106" spans="1:7" ht="12.75">
      <c r="A106" s="263"/>
      <c r="B106" s="263"/>
      <c r="C106" s="274"/>
      <c r="D106" s="274"/>
      <c r="E106" s="275"/>
      <c r="F106" s="274"/>
      <c r="G106" s="276"/>
    </row>
    <row r="107" spans="1:7" ht="12.75">
      <c r="A107" s="277"/>
      <c r="B107" s="277"/>
      <c r="C107" s="263"/>
      <c r="D107" s="263"/>
      <c r="E107" s="278"/>
      <c r="F107" s="263"/>
      <c r="G107" s="263"/>
    </row>
    <row r="108" spans="1:7" ht="12.75">
      <c r="A108" s="263"/>
      <c r="B108" s="263"/>
      <c r="C108" s="263"/>
      <c r="D108" s="263"/>
      <c r="E108" s="278"/>
      <c r="F108" s="263"/>
      <c r="G108" s="263"/>
    </row>
    <row r="109" spans="1:7" ht="12.75">
      <c r="A109" s="263"/>
      <c r="B109" s="263"/>
      <c r="C109" s="263"/>
      <c r="D109" s="263"/>
      <c r="E109" s="278"/>
      <c r="F109" s="263"/>
      <c r="G109" s="263"/>
    </row>
    <row r="110" spans="1:7" ht="12.75">
      <c r="A110" s="263"/>
      <c r="B110" s="263"/>
      <c r="C110" s="263"/>
      <c r="D110" s="263"/>
      <c r="E110" s="278"/>
      <c r="F110" s="263"/>
      <c r="G110" s="263"/>
    </row>
    <row r="111" spans="1:7" ht="12.75">
      <c r="A111" s="263"/>
      <c r="B111" s="263"/>
      <c r="C111" s="263"/>
      <c r="D111" s="263"/>
      <c r="E111" s="278"/>
      <c r="F111" s="263"/>
      <c r="G111" s="263"/>
    </row>
    <row r="112" spans="1:7" ht="12.75">
      <c r="A112" s="263"/>
      <c r="B112" s="263"/>
      <c r="C112" s="263"/>
      <c r="D112" s="263"/>
      <c r="E112" s="278"/>
      <c r="F112" s="263"/>
      <c r="G112" s="263"/>
    </row>
    <row r="113" spans="1:7" ht="12.75">
      <c r="A113" s="263"/>
      <c r="B113" s="263"/>
      <c r="C113" s="263"/>
      <c r="D113" s="263"/>
      <c r="E113" s="278"/>
      <c r="F113" s="263"/>
      <c r="G113" s="263"/>
    </row>
    <row r="114" spans="1:7" ht="12.75">
      <c r="A114" s="263"/>
      <c r="B114" s="263"/>
      <c r="C114" s="263"/>
      <c r="D114" s="263"/>
      <c r="E114" s="278"/>
      <c r="F114" s="263"/>
      <c r="G114" s="263"/>
    </row>
    <row r="115" spans="1:7" ht="12.75">
      <c r="A115" s="263"/>
      <c r="B115" s="263"/>
      <c r="C115" s="263"/>
      <c r="D115" s="263"/>
      <c r="E115" s="278"/>
      <c r="F115" s="263"/>
      <c r="G115" s="263"/>
    </row>
    <row r="116" spans="1:7" ht="12.75">
      <c r="A116" s="263"/>
      <c r="B116" s="263"/>
      <c r="C116" s="263"/>
      <c r="D116" s="263"/>
      <c r="E116" s="278"/>
      <c r="F116" s="263"/>
      <c r="G116" s="263"/>
    </row>
    <row r="117" spans="1:7" ht="12.75">
      <c r="A117" s="263"/>
      <c r="B117" s="263"/>
      <c r="C117" s="263"/>
      <c r="D117" s="263"/>
      <c r="E117" s="278"/>
      <c r="F117" s="263"/>
      <c r="G117" s="263"/>
    </row>
    <row r="118" spans="1:7" ht="12.75">
      <c r="A118" s="263"/>
      <c r="B118" s="263"/>
      <c r="C118" s="263"/>
      <c r="D118" s="263"/>
      <c r="E118" s="278"/>
      <c r="F118" s="263"/>
      <c r="G118" s="263"/>
    </row>
    <row r="119" spans="1:7" ht="12.75">
      <c r="A119" s="263"/>
      <c r="B119" s="263"/>
      <c r="C119" s="263"/>
      <c r="D119" s="263"/>
      <c r="E119" s="278"/>
      <c r="F119" s="263"/>
      <c r="G119" s="263"/>
    </row>
  </sheetData>
  <sheetProtection/>
  <mergeCells count="14">
    <mergeCell ref="C11:D11"/>
    <mergeCell ref="C13:D13"/>
    <mergeCell ref="A1:G1"/>
    <mergeCell ref="A3:B3"/>
    <mergeCell ref="A4:B4"/>
    <mergeCell ref="E4:G4"/>
    <mergeCell ref="C9:D9"/>
    <mergeCell ref="C25:D25"/>
    <mergeCell ref="C33:D33"/>
    <mergeCell ref="C37:D37"/>
    <mergeCell ref="C15:D15"/>
    <mergeCell ref="C17:D17"/>
    <mergeCell ref="C19:D19"/>
    <mergeCell ref="C21:D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George</cp:lastModifiedBy>
  <cp:lastPrinted>2022-07-22T10:59:20Z</cp:lastPrinted>
  <dcterms:created xsi:type="dcterms:W3CDTF">2022-07-15T11:36:40Z</dcterms:created>
  <dcterms:modified xsi:type="dcterms:W3CDTF">2022-07-22T11:01:06Z</dcterms:modified>
  <cp:category/>
  <cp:version/>
  <cp:contentType/>
  <cp:contentStatus/>
</cp:coreProperties>
</file>